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5-2016\Klaslokaalexperimenten\"/>
    </mc:Choice>
  </mc:AlternateContent>
  <bookViews>
    <workbookView xWindow="240" yWindow="105" windowWidth="20115" windowHeight="7740"/>
  </bookViews>
  <sheets>
    <sheet name="Blad1" sheetId="1" r:id="rId1"/>
    <sheet name="Blad2" sheetId="2" r:id="rId2"/>
    <sheet name="Blad3" sheetId="3" r:id="rId3"/>
  </sheets>
  <calcPr calcId="152511"/>
</workbook>
</file>

<file path=xl/calcChain.xml><?xml version="1.0" encoding="utf-8"?>
<calcChain xmlns="http://schemas.openxmlformats.org/spreadsheetml/2006/main">
  <c r="F88" i="1" l="1"/>
  <c r="F87" i="1"/>
  <c r="F86" i="1"/>
  <c r="F85" i="1"/>
  <c r="F84" i="1"/>
  <c r="F70" i="1"/>
  <c r="F69" i="1"/>
  <c r="F68" i="1"/>
  <c r="F67" i="1"/>
  <c r="F66" i="1"/>
  <c r="F72" i="1" s="1"/>
  <c r="P68" i="1" s="1"/>
  <c r="F52" i="1"/>
  <c r="F51" i="1"/>
  <c r="F50" i="1"/>
  <c r="F49" i="1"/>
  <c r="F48" i="1"/>
  <c r="F33" i="1"/>
  <c r="F32" i="1"/>
  <c r="F31" i="1"/>
  <c r="F30" i="1"/>
  <c r="F29" i="1"/>
  <c r="M16" i="1"/>
  <c r="C33" i="1" s="1"/>
  <c r="G33" i="1" s="1"/>
  <c r="G16" i="1"/>
  <c r="K16" i="1" s="1"/>
  <c r="F16" i="1"/>
  <c r="G15" i="1"/>
  <c r="M15" i="1" s="1"/>
  <c r="C32" i="1" s="1"/>
  <c r="G32" i="1" s="1"/>
  <c r="F15" i="1"/>
  <c r="M14" i="1"/>
  <c r="C31" i="1" s="1"/>
  <c r="G31" i="1" s="1"/>
  <c r="K14" i="1"/>
  <c r="H14" i="1"/>
  <c r="G14" i="1"/>
  <c r="F14" i="1"/>
  <c r="M13" i="1"/>
  <c r="C30" i="1" s="1"/>
  <c r="G30" i="1" s="1"/>
  <c r="K13" i="1"/>
  <c r="G13" i="1"/>
  <c r="H13" i="1" s="1"/>
  <c r="F13" i="1"/>
  <c r="M12" i="1"/>
  <c r="C29" i="1" s="1"/>
  <c r="G29" i="1" s="1"/>
  <c r="G12" i="1"/>
  <c r="K12" i="1" s="1"/>
  <c r="F12" i="1"/>
  <c r="F90" i="1" l="1"/>
  <c r="P86" i="1" s="1"/>
  <c r="F18" i="1"/>
  <c r="P14" i="1" s="1"/>
  <c r="H16" i="1"/>
  <c r="F35" i="1"/>
  <c r="P31" i="1" s="1"/>
  <c r="F54" i="1"/>
  <c r="P50" i="1" s="1"/>
  <c r="K18" i="1"/>
  <c r="P15" i="1" s="1"/>
  <c r="H32" i="1"/>
  <c r="M32" i="1"/>
  <c r="C51" i="1" s="1"/>
  <c r="G51" i="1" s="1"/>
  <c r="K32" i="1"/>
  <c r="H29" i="1"/>
  <c r="M29" i="1"/>
  <c r="C48" i="1" s="1"/>
  <c r="G48" i="1" s="1"/>
  <c r="K29" i="1"/>
  <c r="M30" i="1"/>
  <c r="C49" i="1" s="1"/>
  <c r="G49" i="1" s="1"/>
  <c r="K30" i="1"/>
  <c r="H30" i="1"/>
  <c r="H31" i="1"/>
  <c r="M31" i="1"/>
  <c r="C50" i="1" s="1"/>
  <c r="G50" i="1" s="1"/>
  <c r="K31" i="1"/>
  <c r="K33" i="1"/>
  <c r="H33" i="1"/>
  <c r="M33" i="1"/>
  <c r="C52" i="1" s="1"/>
  <c r="G52" i="1" s="1"/>
  <c r="P18" i="1"/>
  <c r="P30" i="1" s="1"/>
  <c r="H12" i="1"/>
  <c r="H15" i="1"/>
  <c r="K15" i="1"/>
  <c r="K35" i="1" l="1"/>
  <c r="P32" i="1" s="1"/>
  <c r="K51" i="1"/>
  <c r="H51" i="1"/>
  <c r="M51" i="1"/>
  <c r="C69" i="1" s="1"/>
  <c r="G69" i="1" s="1"/>
  <c r="H48" i="1"/>
  <c r="M48" i="1"/>
  <c r="C66" i="1" s="1"/>
  <c r="G66" i="1" s="1"/>
  <c r="K48" i="1"/>
  <c r="P35" i="1"/>
  <c r="P49" i="1" s="1"/>
  <c r="K52" i="1"/>
  <c r="H52" i="1"/>
  <c r="M52" i="1"/>
  <c r="C70" i="1" s="1"/>
  <c r="G70" i="1" s="1"/>
  <c r="M50" i="1"/>
  <c r="C68" i="1" s="1"/>
  <c r="G68" i="1" s="1"/>
  <c r="K50" i="1"/>
  <c r="H50" i="1"/>
  <c r="M49" i="1"/>
  <c r="C67" i="1" s="1"/>
  <c r="G67" i="1" s="1"/>
  <c r="K49" i="1"/>
  <c r="H49" i="1"/>
  <c r="H68" i="1" l="1"/>
  <c r="M68" i="1"/>
  <c r="C86" i="1" s="1"/>
  <c r="G86" i="1" s="1"/>
  <c r="K68" i="1"/>
  <c r="H69" i="1"/>
  <c r="M69" i="1"/>
  <c r="C87" i="1" s="1"/>
  <c r="G87" i="1" s="1"/>
  <c r="K69" i="1"/>
  <c r="M67" i="1"/>
  <c r="C85" i="1" s="1"/>
  <c r="G85" i="1" s="1"/>
  <c r="K67" i="1"/>
  <c r="H67" i="1"/>
  <c r="K70" i="1"/>
  <c r="H70" i="1"/>
  <c r="M70" i="1"/>
  <c r="C88" i="1" s="1"/>
  <c r="G88" i="1" s="1"/>
  <c r="K54" i="1"/>
  <c r="P51" i="1" s="1"/>
  <c r="P54" i="1" s="1"/>
  <c r="P67" i="1" s="1"/>
  <c r="H66" i="1"/>
  <c r="M66" i="1"/>
  <c r="C84" i="1" s="1"/>
  <c r="G84" i="1" s="1"/>
  <c r="K66" i="1"/>
  <c r="H87" i="1" l="1"/>
  <c r="M87" i="1"/>
  <c r="K87" i="1"/>
  <c r="H86" i="1"/>
  <c r="M86" i="1"/>
  <c r="K86" i="1"/>
  <c r="K72" i="1"/>
  <c r="P69" i="1" s="1"/>
  <c r="P72" i="1" s="1"/>
  <c r="P85" i="1" s="1"/>
  <c r="M88" i="1"/>
  <c r="K88" i="1"/>
  <c r="H88" i="1"/>
  <c r="H84" i="1"/>
  <c r="M84" i="1"/>
  <c r="K84" i="1"/>
  <c r="M85" i="1"/>
  <c r="K85" i="1"/>
  <c r="H85" i="1"/>
  <c r="K90" i="1" l="1"/>
  <c r="P87" i="1" s="1"/>
  <c r="M100" i="1"/>
  <c r="G100" i="1" s="1"/>
  <c r="P90" i="1"/>
  <c r="G99" i="1" s="1"/>
  <c r="G103" i="1" l="1"/>
  <c r="G106" i="1" s="1"/>
</calcChain>
</file>

<file path=xl/sharedStrings.xml><?xml version="1.0" encoding="utf-8"?>
<sst xmlns="http://schemas.openxmlformats.org/spreadsheetml/2006/main" count="177" uniqueCount="39">
  <si>
    <t>L o k k e r</t>
  </si>
  <si>
    <t>klaslokaalexperiment bij hoofdstuk 1: Schaarste</t>
  </si>
  <si>
    <t>spel wordt gespeeld met 2-tallen.</t>
  </si>
  <si>
    <t>Let op:</t>
  </si>
  <si>
    <r>
      <t xml:space="preserve">maximale waarde inkoop eerste ronde </t>
    </r>
    <r>
      <rPr>
        <b/>
        <i/>
        <sz val="10"/>
        <rFont val="Arial"/>
        <family val="2"/>
      </rPr>
      <t xml:space="preserve">50.000 euro </t>
    </r>
    <r>
      <rPr>
        <i/>
        <sz val="10"/>
        <rFont val="Arial"/>
        <family val="2"/>
      </rPr>
      <t>!!</t>
    </r>
  </si>
  <si>
    <r>
      <t xml:space="preserve">Doel is: hoogste resultaat bereiken na </t>
    </r>
    <r>
      <rPr>
        <b/>
        <i/>
        <sz val="10"/>
        <rFont val="Arial"/>
        <family val="2"/>
      </rPr>
      <t>5 ronden.</t>
    </r>
  </si>
  <si>
    <r>
      <t xml:space="preserve">De cellen </t>
    </r>
    <r>
      <rPr>
        <b/>
        <i/>
        <sz val="10"/>
        <rFont val="Arial"/>
        <family val="2"/>
      </rPr>
      <t xml:space="preserve">in geel </t>
    </r>
    <r>
      <rPr>
        <i/>
        <sz val="10"/>
        <rFont val="Arial"/>
        <family val="2"/>
      </rPr>
      <t>zijn de enige cellen die je kunt invullen.</t>
    </r>
  </si>
  <si>
    <t>voorraad</t>
  </si>
  <si>
    <t>na vorige</t>
  </si>
  <si>
    <t>inkoop</t>
  </si>
  <si>
    <t>waarde</t>
  </si>
  <si>
    <t>begin</t>
  </si>
  <si>
    <t>verkoop</t>
  </si>
  <si>
    <t>opbrengst</t>
  </si>
  <si>
    <t>eindvoorraad</t>
  </si>
  <si>
    <t>ronde</t>
  </si>
  <si>
    <t>prijs</t>
  </si>
  <si>
    <t>aantal</t>
  </si>
  <si>
    <t>kans</t>
  </si>
  <si>
    <t>deze ronde</t>
  </si>
  <si>
    <t>te investeren volgende ronde</t>
  </si>
  <si>
    <t>groep</t>
  </si>
  <si>
    <t>min</t>
  </si>
  <si>
    <t>inkoopwaarde</t>
  </si>
  <si>
    <t>plus</t>
  </si>
  <si>
    <t>opbrengsten</t>
  </si>
  <si>
    <t>huur/salaris</t>
  </si>
  <si>
    <t>over</t>
  </si>
  <si>
    <t>minimaal</t>
  </si>
  <si>
    <t>4.000</t>
  </si>
  <si>
    <t>per  groep !</t>
  </si>
  <si>
    <t>…</t>
  </si>
  <si>
    <t>Eindresultaat</t>
  </si>
  <si>
    <t>over na vijf ronden</t>
  </si>
  <si>
    <t>waarde eindvoorraad</t>
  </si>
  <si>
    <t>startinvestering</t>
  </si>
  <si>
    <t>Overschot</t>
  </si>
  <si>
    <t>Min boete voor te lage voorraad</t>
  </si>
  <si>
    <t>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</si>
</sst>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24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7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3" borderId="0" xfId="0" applyFont="1" applyFill="1"/>
    <xf numFmtId="0" fontId="0" fillId="3" borderId="0" xfId="0" applyFill="1"/>
    <xf numFmtId="0" fontId="0" fillId="2" borderId="4" xfId="0" applyFill="1" applyBorder="1"/>
    <xf numFmtId="0" fontId="0" fillId="2" borderId="5" xfId="0" applyFill="1" applyBorder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0" xfId="0" applyFill="1" applyBorder="1"/>
    <xf numFmtId="0" fontId="0" fillId="2" borderId="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3" xfId="0" applyFill="1" applyBorder="1"/>
    <xf numFmtId="0" fontId="0" fillId="2" borderId="14" xfId="0" applyFill="1" applyBorder="1"/>
    <xf numFmtId="0" fontId="3" fillId="2" borderId="11" xfId="0" applyFont="1" applyFill="1" applyBorder="1"/>
    <xf numFmtId="3" fontId="0" fillId="0" borderId="13" xfId="0" applyNumberFormat="1" applyBorder="1"/>
    <xf numFmtId="4" fontId="0" fillId="0" borderId="13" xfId="0" applyNumberFormat="1" applyBorder="1"/>
    <xf numFmtId="4" fontId="0" fillId="3" borderId="13" xfId="0" applyNumberFormat="1" applyFill="1" applyBorder="1" applyProtection="1">
      <protection locked="0"/>
    </xf>
    <xf numFmtId="2" fontId="0" fillId="0" borderId="13" xfId="0" applyNumberFormat="1" applyBorder="1"/>
    <xf numFmtId="2" fontId="0" fillId="2" borderId="13" xfId="0" applyNumberFormat="1" applyFill="1" applyBorder="1"/>
    <xf numFmtId="0" fontId="0" fillId="2" borderId="15" xfId="0" applyFill="1" applyBorder="1"/>
    <xf numFmtId="3" fontId="0" fillId="0" borderId="15" xfId="0" applyNumberFormat="1" applyBorder="1"/>
    <xf numFmtId="4" fontId="0" fillId="0" borderId="15" xfId="0" applyNumberFormat="1" applyBorder="1"/>
    <xf numFmtId="4" fontId="0" fillId="3" borderId="15" xfId="0" applyNumberFormat="1" applyFill="1" applyBorder="1" applyProtection="1">
      <protection locked="0"/>
    </xf>
    <xf numFmtId="2" fontId="0" fillId="0" borderId="15" xfId="0" applyNumberFormat="1" applyBorder="1"/>
    <xf numFmtId="2" fontId="0" fillId="2" borderId="15" xfId="0" applyNumberFormat="1" applyFill="1" applyBorder="1"/>
    <xf numFmtId="3" fontId="3" fillId="0" borderId="15" xfId="0" applyNumberFormat="1" applyFont="1" applyBorder="1"/>
    <xf numFmtId="0" fontId="0" fillId="2" borderId="16" xfId="0" applyFill="1" applyBorder="1"/>
    <xf numFmtId="3" fontId="0" fillId="0" borderId="16" xfId="0" applyNumberFormat="1" applyBorder="1"/>
    <xf numFmtId="3" fontId="0" fillId="2" borderId="16" xfId="0" applyNumberFormat="1" applyFill="1" applyBorder="1"/>
    <xf numFmtId="3" fontId="0" fillId="0" borderId="0" xfId="0" applyNumberFormat="1"/>
    <xf numFmtId="3" fontId="4" fillId="2" borderId="17" xfId="0" applyNumberFormat="1" applyFont="1" applyFill="1" applyBorder="1"/>
    <xf numFmtId="3" fontId="3" fillId="0" borderId="0" xfId="0" applyNumberFormat="1" applyFont="1"/>
    <xf numFmtId="3" fontId="0" fillId="2" borderId="4" xfId="0" applyNumberFormat="1" applyFill="1" applyBorder="1"/>
    <xf numFmtId="3" fontId="0" fillId="2" borderId="7" xfId="0" applyNumberFormat="1" applyFill="1" applyBorder="1"/>
    <xf numFmtId="3" fontId="0" fillId="2" borderId="5" xfId="0" applyNumberFormat="1" applyFill="1" applyBorder="1"/>
    <xf numFmtId="3" fontId="0" fillId="4" borderId="0" xfId="0" applyNumberFormat="1" applyFill="1" applyBorder="1"/>
    <xf numFmtId="3" fontId="0" fillId="2" borderId="8" xfId="0" applyNumberFormat="1" applyFill="1" applyBorder="1"/>
    <xf numFmtId="3" fontId="5" fillId="2" borderId="0" xfId="0" applyNumberFormat="1" applyFont="1" applyFill="1" applyBorder="1"/>
    <xf numFmtId="3" fontId="0" fillId="2" borderId="9" xfId="0" applyNumberFormat="1" applyFill="1" applyBorder="1"/>
    <xf numFmtId="3" fontId="4" fillId="4" borderId="0" xfId="0" applyNumberFormat="1" applyFont="1" applyFill="1" applyBorder="1"/>
    <xf numFmtId="3" fontId="4" fillId="2" borderId="0" xfId="0" quotePrefix="1" applyNumberFormat="1" applyFont="1" applyFill="1" applyBorder="1"/>
    <xf numFmtId="3" fontId="0" fillId="2" borderId="0" xfId="0" applyNumberFormat="1" applyFill="1" applyBorder="1"/>
    <xf numFmtId="3" fontId="0" fillId="2" borderId="11" xfId="0" applyNumberFormat="1" applyFill="1" applyBorder="1"/>
    <xf numFmtId="3" fontId="0" fillId="2" borderId="14" xfId="0" applyNumberFormat="1" applyFill="1" applyBorder="1"/>
    <xf numFmtId="3" fontId="0" fillId="2" borderId="12" xfId="0" applyNumberFormat="1" applyFill="1" applyBorder="1"/>
    <xf numFmtId="4" fontId="0" fillId="2" borderId="13" xfId="0" applyNumberFormat="1" applyFill="1" applyBorder="1"/>
    <xf numFmtId="4" fontId="0" fillId="2" borderId="15" xfId="0" applyNumberFormat="1" applyFill="1" applyBorder="1"/>
    <xf numFmtId="3" fontId="4" fillId="2" borderId="7" xfId="0" applyNumberFormat="1" applyFont="1" applyFill="1" applyBorder="1"/>
    <xf numFmtId="4" fontId="0" fillId="0" borderId="16" xfId="0" applyNumberFormat="1" applyBorder="1"/>
    <xf numFmtId="4" fontId="0" fillId="2" borderId="16" xfId="0" applyNumberFormat="1" applyFill="1" applyBorder="1"/>
    <xf numFmtId="3" fontId="0" fillId="2" borderId="1" xfId="0" applyNumberFormat="1" applyFill="1" applyBorder="1"/>
    <xf numFmtId="3" fontId="0" fillId="2" borderId="2" xfId="0" applyNumberFormat="1" applyFill="1" applyBorder="1"/>
    <xf numFmtId="3" fontId="0" fillId="2" borderId="3" xfId="0" applyNumberFormat="1" applyFill="1" applyBorder="1"/>
    <xf numFmtId="3" fontId="4" fillId="5" borderId="3" xfId="0" applyNumberFormat="1" applyFont="1" applyFill="1" applyBorder="1"/>
    <xf numFmtId="3" fontId="4" fillId="5" borderId="18" xfId="0" applyNumberFormat="1" applyFont="1" applyFill="1" applyBorder="1"/>
    <xf numFmtId="3" fontId="6" fillId="0" borderId="0" xfId="0" applyNumberFormat="1" applyFont="1"/>
    <xf numFmtId="3" fontId="4" fillId="5" borderId="12" xfId="0" applyNumberFormat="1" applyFont="1" applyFill="1" applyBorder="1"/>
    <xf numFmtId="3" fontId="0" fillId="2" borderId="10" xfId="0" applyNumberFormat="1" applyFill="1" applyBorder="1"/>
    <xf numFmtId="3" fontId="0" fillId="5" borderId="16" xfId="0" quotePrefix="1" applyNumberFormat="1" applyFill="1" applyBorder="1"/>
    <xf numFmtId="3" fontId="0" fillId="5" borderId="12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295275</xdr:colOff>
      <xdr:row>1</xdr:row>
      <xdr:rowOff>38100</xdr:rowOff>
    </xdr:from>
    <xdr:to>
      <xdr:col>16</xdr:col>
      <xdr:colOff>609600</xdr:colOff>
      <xdr:row>8</xdr:row>
      <xdr:rowOff>95250</xdr:rowOff>
    </xdr:to>
    <xdr:pic>
      <xdr:nvPicPr>
        <xdr:cNvPr id="2" name="Picture 10" descr="animaatjes-marktkraam-1189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419100"/>
          <a:ext cx="175260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219075</xdr:colOff>
      <xdr:row>16</xdr:row>
      <xdr:rowOff>114300</xdr:rowOff>
    </xdr:from>
    <xdr:to>
      <xdr:col>7</xdr:col>
      <xdr:colOff>323850</xdr:colOff>
      <xdr:row>19</xdr:row>
      <xdr:rowOff>19050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 flipV="1">
          <a:off x="4076700" y="2924175"/>
          <a:ext cx="104775" cy="409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238125</xdr:colOff>
      <xdr:row>33</xdr:row>
      <xdr:rowOff>76200</xdr:rowOff>
    </xdr:from>
    <xdr:to>
      <xdr:col>7</xdr:col>
      <xdr:colOff>371475</xdr:colOff>
      <xdr:row>35</xdr:row>
      <xdr:rowOff>133350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V="1">
          <a:off x="4095750" y="5657850"/>
          <a:ext cx="133350" cy="400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276225</xdr:colOff>
      <xdr:row>52</xdr:row>
      <xdr:rowOff>47625</xdr:rowOff>
    </xdr:from>
    <xdr:to>
      <xdr:col>7</xdr:col>
      <xdr:colOff>361950</xdr:colOff>
      <xdr:row>54</xdr:row>
      <xdr:rowOff>133350</xdr:rowOff>
    </xdr:to>
    <xdr:sp macro="" textlink="">
      <xdr:nvSpPr>
        <xdr:cNvPr id="5" name="Line 7"/>
        <xdr:cNvSpPr>
          <a:spLocks noChangeShapeType="1"/>
        </xdr:cNvSpPr>
      </xdr:nvSpPr>
      <xdr:spPr bwMode="auto">
        <a:xfrm flipV="1">
          <a:off x="4133850" y="8724900"/>
          <a:ext cx="85725" cy="428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190500</xdr:colOff>
      <xdr:row>70</xdr:row>
      <xdr:rowOff>76200</xdr:rowOff>
    </xdr:from>
    <xdr:to>
      <xdr:col>7</xdr:col>
      <xdr:colOff>285750</xdr:colOff>
      <xdr:row>72</xdr:row>
      <xdr:rowOff>142875</xdr:rowOff>
    </xdr:to>
    <xdr:sp macro="" textlink="">
      <xdr:nvSpPr>
        <xdr:cNvPr id="6" name="Line 8"/>
        <xdr:cNvSpPr>
          <a:spLocks noChangeShapeType="1"/>
        </xdr:cNvSpPr>
      </xdr:nvSpPr>
      <xdr:spPr bwMode="auto">
        <a:xfrm flipV="1">
          <a:off x="4048125" y="11687175"/>
          <a:ext cx="95250" cy="409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314325</xdr:colOff>
      <xdr:row>88</xdr:row>
      <xdr:rowOff>114300</xdr:rowOff>
    </xdr:from>
    <xdr:to>
      <xdr:col>7</xdr:col>
      <xdr:colOff>323850</xdr:colOff>
      <xdr:row>90</xdr:row>
      <xdr:rowOff>152400</xdr:rowOff>
    </xdr:to>
    <xdr:sp macro="" textlink="">
      <xdr:nvSpPr>
        <xdr:cNvPr id="7" name="Line 9"/>
        <xdr:cNvSpPr>
          <a:spLocks noChangeShapeType="1"/>
        </xdr:cNvSpPr>
      </xdr:nvSpPr>
      <xdr:spPr bwMode="auto">
        <a:xfrm flipV="1">
          <a:off x="4171950" y="14658975"/>
          <a:ext cx="9525" cy="38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17</xdr:col>
      <xdr:colOff>9524</xdr:colOff>
      <xdr:row>0</xdr:row>
      <xdr:rowOff>0</xdr:rowOff>
    </xdr:from>
    <xdr:to>
      <xdr:col>17</xdr:col>
      <xdr:colOff>1181099</xdr:colOff>
      <xdr:row>25</xdr:row>
      <xdr:rowOff>142875</xdr:rowOff>
    </xdr:to>
    <xdr:pic>
      <xdr:nvPicPr>
        <xdr:cNvPr id="8" name="Picture 12" descr="logo INSULA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34549" y="0"/>
          <a:ext cx="1171575" cy="511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7"/>
  <sheetViews>
    <sheetView tabSelected="1" topLeftCell="A73" workbookViewId="0">
      <selection activeCell="E29" sqref="E29"/>
    </sheetView>
  </sheetViews>
  <sheetFormatPr defaultRowHeight="15" x14ac:dyDescent="0.25"/>
  <cols>
    <col min="1" max="1" width="5.28515625" customWidth="1"/>
    <col min="2" max="2" width="6.85546875" customWidth="1"/>
    <col min="12" max="12" width="1.5703125" customWidth="1"/>
    <col min="17" max="17" width="13.28515625" customWidth="1"/>
    <col min="18" max="18" width="18" customWidth="1"/>
    <col min="257" max="257" width="5.28515625" customWidth="1"/>
    <col min="258" max="258" width="6.85546875" customWidth="1"/>
    <col min="268" max="268" width="1.5703125" customWidth="1"/>
    <col min="273" max="273" width="13.28515625" customWidth="1"/>
    <col min="274" max="274" width="13.5703125" customWidth="1"/>
    <col min="513" max="513" width="5.28515625" customWidth="1"/>
    <col min="514" max="514" width="6.85546875" customWidth="1"/>
    <col min="524" max="524" width="1.5703125" customWidth="1"/>
    <col min="529" max="529" width="13.28515625" customWidth="1"/>
    <col min="530" max="530" width="13.5703125" customWidth="1"/>
    <col min="769" max="769" width="5.28515625" customWidth="1"/>
    <col min="770" max="770" width="6.85546875" customWidth="1"/>
    <col min="780" max="780" width="1.5703125" customWidth="1"/>
    <col min="785" max="785" width="13.28515625" customWidth="1"/>
    <col min="786" max="786" width="13.5703125" customWidth="1"/>
    <col min="1025" max="1025" width="5.28515625" customWidth="1"/>
    <col min="1026" max="1026" width="6.85546875" customWidth="1"/>
    <col min="1036" max="1036" width="1.5703125" customWidth="1"/>
    <col min="1041" max="1041" width="13.28515625" customWidth="1"/>
    <col min="1042" max="1042" width="13.5703125" customWidth="1"/>
    <col min="1281" max="1281" width="5.28515625" customWidth="1"/>
    <col min="1282" max="1282" width="6.85546875" customWidth="1"/>
    <col min="1292" max="1292" width="1.5703125" customWidth="1"/>
    <col min="1297" max="1297" width="13.28515625" customWidth="1"/>
    <col min="1298" max="1298" width="13.5703125" customWidth="1"/>
    <col min="1537" max="1537" width="5.28515625" customWidth="1"/>
    <col min="1538" max="1538" width="6.85546875" customWidth="1"/>
    <col min="1548" max="1548" width="1.5703125" customWidth="1"/>
    <col min="1553" max="1553" width="13.28515625" customWidth="1"/>
    <col min="1554" max="1554" width="13.5703125" customWidth="1"/>
    <col min="1793" max="1793" width="5.28515625" customWidth="1"/>
    <col min="1794" max="1794" width="6.85546875" customWidth="1"/>
    <col min="1804" max="1804" width="1.5703125" customWidth="1"/>
    <col min="1809" max="1809" width="13.28515625" customWidth="1"/>
    <col min="1810" max="1810" width="13.5703125" customWidth="1"/>
    <col min="2049" max="2049" width="5.28515625" customWidth="1"/>
    <col min="2050" max="2050" width="6.85546875" customWidth="1"/>
    <col min="2060" max="2060" width="1.5703125" customWidth="1"/>
    <col min="2065" max="2065" width="13.28515625" customWidth="1"/>
    <col min="2066" max="2066" width="13.5703125" customWidth="1"/>
    <col min="2305" max="2305" width="5.28515625" customWidth="1"/>
    <col min="2306" max="2306" width="6.85546875" customWidth="1"/>
    <col min="2316" max="2316" width="1.5703125" customWidth="1"/>
    <col min="2321" max="2321" width="13.28515625" customWidth="1"/>
    <col min="2322" max="2322" width="13.5703125" customWidth="1"/>
    <col min="2561" max="2561" width="5.28515625" customWidth="1"/>
    <col min="2562" max="2562" width="6.85546875" customWidth="1"/>
    <col min="2572" max="2572" width="1.5703125" customWidth="1"/>
    <col min="2577" max="2577" width="13.28515625" customWidth="1"/>
    <col min="2578" max="2578" width="13.5703125" customWidth="1"/>
    <col min="2817" max="2817" width="5.28515625" customWidth="1"/>
    <col min="2818" max="2818" width="6.85546875" customWidth="1"/>
    <col min="2828" max="2828" width="1.5703125" customWidth="1"/>
    <col min="2833" max="2833" width="13.28515625" customWidth="1"/>
    <col min="2834" max="2834" width="13.5703125" customWidth="1"/>
    <col min="3073" max="3073" width="5.28515625" customWidth="1"/>
    <col min="3074" max="3074" width="6.85546875" customWidth="1"/>
    <col min="3084" max="3084" width="1.5703125" customWidth="1"/>
    <col min="3089" max="3089" width="13.28515625" customWidth="1"/>
    <col min="3090" max="3090" width="13.5703125" customWidth="1"/>
    <col min="3329" max="3329" width="5.28515625" customWidth="1"/>
    <col min="3330" max="3330" width="6.85546875" customWidth="1"/>
    <col min="3340" max="3340" width="1.5703125" customWidth="1"/>
    <col min="3345" max="3345" width="13.28515625" customWidth="1"/>
    <col min="3346" max="3346" width="13.5703125" customWidth="1"/>
    <col min="3585" max="3585" width="5.28515625" customWidth="1"/>
    <col min="3586" max="3586" width="6.85546875" customWidth="1"/>
    <col min="3596" max="3596" width="1.5703125" customWidth="1"/>
    <col min="3601" max="3601" width="13.28515625" customWidth="1"/>
    <col min="3602" max="3602" width="13.5703125" customWidth="1"/>
    <col min="3841" max="3841" width="5.28515625" customWidth="1"/>
    <col min="3842" max="3842" width="6.85546875" customWidth="1"/>
    <col min="3852" max="3852" width="1.5703125" customWidth="1"/>
    <col min="3857" max="3857" width="13.28515625" customWidth="1"/>
    <col min="3858" max="3858" width="13.5703125" customWidth="1"/>
    <col min="4097" max="4097" width="5.28515625" customWidth="1"/>
    <col min="4098" max="4098" width="6.85546875" customWidth="1"/>
    <col min="4108" max="4108" width="1.5703125" customWidth="1"/>
    <col min="4113" max="4113" width="13.28515625" customWidth="1"/>
    <col min="4114" max="4114" width="13.5703125" customWidth="1"/>
    <col min="4353" max="4353" width="5.28515625" customWidth="1"/>
    <col min="4354" max="4354" width="6.85546875" customWidth="1"/>
    <col min="4364" max="4364" width="1.5703125" customWidth="1"/>
    <col min="4369" max="4369" width="13.28515625" customWidth="1"/>
    <col min="4370" max="4370" width="13.5703125" customWidth="1"/>
    <col min="4609" max="4609" width="5.28515625" customWidth="1"/>
    <col min="4610" max="4610" width="6.85546875" customWidth="1"/>
    <col min="4620" max="4620" width="1.5703125" customWidth="1"/>
    <col min="4625" max="4625" width="13.28515625" customWidth="1"/>
    <col min="4626" max="4626" width="13.5703125" customWidth="1"/>
    <col min="4865" max="4865" width="5.28515625" customWidth="1"/>
    <col min="4866" max="4866" width="6.85546875" customWidth="1"/>
    <col min="4876" max="4876" width="1.5703125" customWidth="1"/>
    <col min="4881" max="4881" width="13.28515625" customWidth="1"/>
    <col min="4882" max="4882" width="13.5703125" customWidth="1"/>
    <col min="5121" max="5121" width="5.28515625" customWidth="1"/>
    <col min="5122" max="5122" width="6.85546875" customWidth="1"/>
    <col min="5132" max="5132" width="1.5703125" customWidth="1"/>
    <col min="5137" max="5137" width="13.28515625" customWidth="1"/>
    <col min="5138" max="5138" width="13.5703125" customWidth="1"/>
    <col min="5377" max="5377" width="5.28515625" customWidth="1"/>
    <col min="5378" max="5378" width="6.85546875" customWidth="1"/>
    <col min="5388" max="5388" width="1.5703125" customWidth="1"/>
    <col min="5393" max="5393" width="13.28515625" customWidth="1"/>
    <col min="5394" max="5394" width="13.5703125" customWidth="1"/>
    <col min="5633" max="5633" width="5.28515625" customWidth="1"/>
    <col min="5634" max="5634" width="6.85546875" customWidth="1"/>
    <col min="5644" max="5644" width="1.5703125" customWidth="1"/>
    <col min="5649" max="5649" width="13.28515625" customWidth="1"/>
    <col min="5650" max="5650" width="13.5703125" customWidth="1"/>
    <col min="5889" max="5889" width="5.28515625" customWidth="1"/>
    <col min="5890" max="5890" width="6.85546875" customWidth="1"/>
    <col min="5900" max="5900" width="1.5703125" customWidth="1"/>
    <col min="5905" max="5905" width="13.28515625" customWidth="1"/>
    <col min="5906" max="5906" width="13.5703125" customWidth="1"/>
    <col min="6145" max="6145" width="5.28515625" customWidth="1"/>
    <col min="6146" max="6146" width="6.85546875" customWidth="1"/>
    <col min="6156" max="6156" width="1.5703125" customWidth="1"/>
    <col min="6161" max="6161" width="13.28515625" customWidth="1"/>
    <col min="6162" max="6162" width="13.5703125" customWidth="1"/>
    <col min="6401" max="6401" width="5.28515625" customWidth="1"/>
    <col min="6402" max="6402" width="6.85546875" customWidth="1"/>
    <col min="6412" max="6412" width="1.5703125" customWidth="1"/>
    <col min="6417" max="6417" width="13.28515625" customWidth="1"/>
    <col min="6418" max="6418" width="13.5703125" customWidth="1"/>
    <col min="6657" max="6657" width="5.28515625" customWidth="1"/>
    <col min="6658" max="6658" width="6.85546875" customWidth="1"/>
    <col min="6668" max="6668" width="1.5703125" customWidth="1"/>
    <col min="6673" max="6673" width="13.28515625" customWidth="1"/>
    <col min="6674" max="6674" width="13.5703125" customWidth="1"/>
    <col min="6913" max="6913" width="5.28515625" customWidth="1"/>
    <col min="6914" max="6914" width="6.85546875" customWidth="1"/>
    <col min="6924" max="6924" width="1.5703125" customWidth="1"/>
    <col min="6929" max="6929" width="13.28515625" customWidth="1"/>
    <col min="6930" max="6930" width="13.5703125" customWidth="1"/>
    <col min="7169" max="7169" width="5.28515625" customWidth="1"/>
    <col min="7170" max="7170" width="6.85546875" customWidth="1"/>
    <col min="7180" max="7180" width="1.5703125" customWidth="1"/>
    <col min="7185" max="7185" width="13.28515625" customWidth="1"/>
    <col min="7186" max="7186" width="13.5703125" customWidth="1"/>
    <col min="7425" max="7425" width="5.28515625" customWidth="1"/>
    <col min="7426" max="7426" width="6.85546875" customWidth="1"/>
    <col min="7436" max="7436" width="1.5703125" customWidth="1"/>
    <col min="7441" max="7441" width="13.28515625" customWidth="1"/>
    <col min="7442" max="7442" width="13.5703125" customWidth="1"/>
    <col min="7681" max="7681" width="5.28515625" customWidth="1"/>
    <col min="7682" max="7682" width="6.85546875" customWidth="1"/>
    <col min="7692" max="7692" width="1.5703125" customWidth="1"/>
    <col min="7697" max="7697" width="13.28515625" customWidth="1"/>
    <col min="7698" max="7698" width="13.5703125" customWidth="1"/>
    <col min="7937" max="7937" width="5.28515625" customWidth="1"/>
    <col min="7938" max="7938" width="6.85546875" customWidth="1"/>
    <col min="7948" max="7948" width="1.5703125" customWidth="1"/>
    <col min="7953" max="7953" width="13.28515625" customWidth="1"/>
    <col min="7954" max="7954" width="13.5703125" customWidth="1"/>
    <col min="8193" max="8193" width="5.28515625" customWidth="1"/>
    <col min="8194" max="8194" width="6.85546875" customWidth="1"/>
    <col min="8204" max="8204" width="1.5703125" customWidth="1"/>
    <col min="8209" max="8209" width="13.28515625" customWidth="1"/>
    <col min="8210" max="8210" width="13.5703125" customWidth="1"/>
    <col min="8449" max="8449" width="5.28515625" customWidth="1"/>
    <col min="8450" max="8450" width="6.85546875" customWidth="1"/>
    <col min="8460" max="8460" width="1.5703125" customWidth="1"/>
    <col min="8465" max="8465" width="13.28515625" customWidth="1"/>
    <col min="8466" max="8466" width="13.5703125" customWidth="1"/>
    <col min="8705" max="8705" width="5.28515625" customWidth="1"/>
    <col min="8706" max="8706" width="6.85546875" customWidth="1"/>
    <col min="8716" max="8716" width="1.5703125" customWidth="1"/>
    <col min="8721" max="8721" width="13.28515625" customWidth="1"/>
    <col min="8722" max="8722" width="13.5703125" customWidth="1"/>
    <col min="8961" max="8961" width="5.28515625" customWidth="1"/>
    <col min="8962" max="8962" width="6.85546875" customWidth="1"/>
    <col min="8972" max="8972" width="1.5703125" customWidth="1"/>
    <col min="8977" max="8977" width="13.28515625" customWidth="1"/>
    <col min="8978" max="8978" width="13.5703125" customWidth="1"/>
    <col min="9217" max="9217" width="5.28515625" customWidth="1"/>
    <col min="9218" max="9218" width="6.85546875" customWidth="1"/>
    <col min="9228" max="9228" width="1.5703125" customWidth="1"/>
    <col min="9233" max="9233" width="13.28515625" customWidth="1"/>
    <col min="9234" max="9234" width="13.5703125" customWidth="1"/>
    <col min="9473" max="9473" width="5.28515625" customWidth="1"/>
    <col min="9474" max="9474" width="6.85546875" customWidth="1"/>
    <col min="9484" max="9484" width="1.5703125" customWidth="1"/>
    <col min="9489" max="9489" width="13.28515625" customWidth="1"/>
    <col min="9490" max="9490" width="13.5703125" customWidth="1"/>
    <col min="9729" max="9729" width="5.28515625" customWidth="1"/>
    <col min="9730" max="9730" width="6.85546875" customWidth="1"/>
    <col min="9740" max="9740" width="1.5703125" customWidth="1"/>
    <col min="9745" max="9745" width="13.28515625" customWidth="1"/>
    <col min="9746" max="9746" width="13.5703125" customWidth="1"/>
    <col min="9985" max="9985" width="5.28515625" customWidth="1"/>
    <col min="9986" max="9986" width="6.85546875" customWidth="1"/>
    <col min="9996" max="9996" width="1.5703125" customWidth="1"/>
    <col min="10001" max="10001" width="13.28515625" customWidth="1"/>
    <col min="10002" max="10002" width="13.5703125" customWidth="1"/>
    <col min="10241" max="10241" width="5.28515625" customWidth="1"/>
    <col min="10242" max="10242" width="6.85546875" customWidth="1"/>
    <col min="10252" max="10252" width="1.5703125" customWidth="1"/>
    <col min="10257" max="10257" width="13.28515625" customWidth="1"/>
    <col min="10258" max="10258" width="13.5703125" customWidth="1"/>
    <col min="10497" max="10497" width="5.28515625" customWidth="1"/>
    <col min="10498" max="10498" width="6.85546875" customWidth="1"/>
    <col min="10508" max="10508" width="1.5703125" customWidth="1"/>
    <col min="10513" max="10513" width="13.28515625" customWidth="1"/>
    <col min="10514" max="10514" width="13.5703125" customWidth="1"/>
    <col min="10753" max="10753" width="5.28515625" customWidth="1"/>
    <col min="10754" max="10754" width="6.85546875" customWidth="1"/>
    <col min="10764" max="10764" width="1.5703125" customWidth="1"/>
    <col min="10769" max="10769" width="13.28515625" customWidth="1"/>
    <col min="10770" max="10770" width="13.5703125" customWidth="1"/>
    <col min="11009" max="11009" width="5.28515625" customWidth="1"/>
    <col min="11010" max="11010" width="6.85546875" customWidth="1"/>
    <col min="11020" max="11020" width="1.5703125" customWidth="1"/>
    <col min="11025" max="11025" width="13.28515625" customWidth="1"/>
    <col min="11026" max="11026" width="13.5703125" customWidth="1"/>
    <col min="11265" max="11265" width="5.28515625" customWidth="1"/>
    <col min="11266" max="11266" width="6.85546875" customWidth="1"/>
    <col min="11276" max="11276" width="1.5703125" customWidth="1"/>
    <col min="11281" max="11281" width="13.28515625" customWidth="1"/>
    <col min="11282" max="11282" width="13.5703125" customWidth="1"/>
    <col min="11521" max="11521" width="5.28515625" customWidth="1"/>
    <col min="11522" max="11522" width="6.85546875" customWidth="1"/>
    <col min="11532" max="11532" width="1.5703125" customWidth="1"/>
    <col min="11537" max="11537" width="13.28515625" customWidth="1"/>
    <col min="11538" max="11538" width="13.5703125" customWidth="1"/>
    <col min="11777" max="11777" width="5.28515625" customWidth="1"/>
    <col min="11778" max="11778" width="6.85546875" customWidth="1"/>
    <col min="11788" max="11788" width="1.5703125" customWidth="1"/>
    <col min="11793" max="11793" width="13.28515625" customWidth="1"/>
    <col min="11794" max="11794" width="13.5703125" customWidth="1"/>
    <col min="12033" max="12033" width="5.28515625" customWidth="1"/>
    <col min="12034" max="12034" width="6.85546875" customWidth="1"/>
    <col min="12044" max="12044" width="1.5703125" customWidth="1"/>
    <col min="12049" max="12049" width="13.28515625" customWidth="1"/>
    <col min="12050" max="12050" width="13.5703125" customWidth="1"/>
    <col min="12289" max="12289" width="5.28515625" customWidth="1"/>
    <col min="12290" max="12290" width="6.85546875" customWidth="1"/>
    <col min="12300" max="12300" width="1.5703125" customWidth="1"/>
    <col min="12305" max="12305" width="13.28515625" customWidth="1"/>
    <col min="12306" max="12306" width="13.5703125" customWidth="1"/>
    <col min="12545" max="12545" width="5.28515625" customWidth="1"/>
    <col min="12546" max="12546" width="6.85546875" customWidth="1"/>
    <col min="12556" max="12556" width="1.5703125" customWidth="1"/>
    <col min="12561" max="12561" width="13.28515625" customWidth="1"/>
    <col min="12562" max="12562" width="13.5703125" customWidth="1"/>
    <col min="12801" max="12801" width="5.28515625" customWidth="1"/>
    <col min="12802" max="12802" width="6.85546875" customWidth="1"/>
    <col min="12812" max="12812" width="1.5703125" customWidth="1"/>
    <col min="12817" max="12817" width="13.28515625" customWidth="1"/>
    <col min="12818" max="12818" width="13.5703125" customWidth="1"/>
    <col min="13057" max="13057" width="5.28515625" customWidth="1"/>
    <col min="13058" max="13058" width="6.85546875" customWidth="1"/>
    <col min="13068" max="13068" width="1.5703125" customWidth="1"/>
    <col min="13073" max="13073" width="13.28515625" customWidth="1"/>
    <col min="13074" max="13074" width="13.5703125" customWidth="1"/>
    <col min="13313" max="13313" width="5.28515625" customWidth="1"/>
    <col min="13314" max="13314" width="6.85546875" customWidth="1"/>
    <col min="13324" max="13324" width="1.5703125" customWidth="1"/>
    <col min="13329" max="13329" width="13.28515625" customWidth="1"/>
    <col min="13330" max="13330" width="13.5703125" customWidth="1"/>
    <col min="13569" max="13569" width="5.28515625" customWidth="1"/>
    <col min="13570" max="13570" width="6.85546875" customWidth="1"/>
    <col min="13580" max="13580" width="1.5703125" customWidth="1"/>
    <col min="13585" max="13585" width="13.28515625" customWidth="1"/>
    <col min="13586" max="13586" width="13.5703125" customWidth="1"/>
    <col min="13825" max="13825" width="5.28515625" customWidth="1"/>
    <col min="13826" max="13826" width="6.85546875" customWidth="1"/>
    <col min="13836" max="13836" width="1.5703125" customWidth="1"/>
    <col min="13841" max="13841" width="13.28515625" customWidth="1"/>
    <col min="13842" max="13842" width="13.5703125" customWidth="1"/>
    <col min="14081" max="14081" width="5.28515625" customWidth="1"/>
    <col min="14082" max="14082" width="6.85546875" customWidth="1"/>
    <col min="14092" max="14092" width="1.5703125" customWidth="1"/>
    <col min="14097" max="14097" width="13.28515625" customWidth="1"/>
    <col min="14098" max="14098" width="13.5703125" customWidth="1"/>
    <col min="14337" max="14337" width="5.28515625" customWidth="1"/>
    <col min="14338" max="14338" width="6.85546875" customWidth="1"/>
    <col min="14348" max="14348" width="1.5703125" customWidth="1"/>
    <col min="14353" max="14353" width="13.28515625" customWidth="1"/>
    <col min="14354" max="14354" width="13.5703125" customWidth="1"/>
    <col min="14593" max="14593" width="5.28515625" customWidth="1"/>
    <col min="14594" max="14594" width="6.85546875" customWidth="1"/>
    <col min="14604" max="14604" width="1.5703125" customWidth="1"/>
    <col min="14609" max="14609" width="13.28515625" customWidth="1"/>
    <col min="14610" max="14610" width="13.5703125" customWidth="1"/>
    <col min="14849" max="14849" width="5.28515625" customWidth="1"/>
    <col min="14850" max="14850" width="6.85546875" customWidth="1"/>
    <col min="14860" max="14860" width="1.5703125" customWidth="1"/>
    <col min="14865" max="14865" width="13.28515625" customWidth="1"/>
    <col min="14866" max="14866" width="13.5703125" customWidth="1"/>
    <col min="15105" max="15105" width="5.28515625" customWidth="1"/>
    <col min="15106" max="15106" width="6.85546875" customWidth="1"/>
    <col min="15116" max="15116" width="1.5703125" customWidth="1"/>
    <col min="15121" max="15121" width="13.28515625" customWidth="1"/>
    <col min="15122" max="15122" width="13.5703125" customWidth="1"/>
    <col min="15361" max="15361" width="5.28515625" customWidth="1"/>
    <col min="15362" max="15362" width="6.85546875" customWidth="1"/>
    <col min="15372" max="15372" width="1.5703125" customWidth="1"/>
    <col min="15377" max="15377" width="13.28515625" customWidth="1"/>
    <col min="15378" max="15378" width="13.5703125" customWidth="1"/>
    <col min="15617" max="15617" width="5.28515625" customWidth="1"/>
    <col min="15618" max="15618" width="6.85546875" customWidth="1"/>
    <col min="15628" max="15628" width="1.5703125" customWidth="1"/>
    <col min="15633" max="15633" width="13.28515625" customWidth="1"/>
    <col min="15634" max="15634" width="13.5703125" customWidth="1"/>
    <col min="15873" max="15873" width="5.28515625" customWidth="1"/>
    <col min="15874" max="15874" width="6.85546875" customWidth="1"/>
    <col min="15884" max="15884" width="1.5703125" customWidth="1"/>
    <col min="15889" max="15889" width="13.28515625" customWidth="1"/>
    <col min="15890" max="15890" width="13.5703125" customWidth="1"/>
    <col min="16129" max="16129" width="5.28515625" customWidth="1"/>
    <col min="16130" max="16130" width="6.85546875" customWidth="1"/>
    <col min="16140" max="16140" width="1.5703125" customWidth="1"/>
    <col min="16145" max="16145" width="13.28515625" customWidth="1"/>
    <col min="16146" max="16146" width="13.5703125" customWidth="1"/>
  </cols>
  <sheetData>
    <row r="1" spans="1:17" ht="30" x14ac:dyDescent="0.4">
      <c r="A1" s="76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8"/>
    </row>
    <row r="2" spans="1:17" x14ac:dyDescent="0.25">
      <c r="A2" s="1" t="s">
        <v>1</v>
      </c>
    </row>
    <row r="3" spans="1:17" x14ac:dyDescent="0.25">
      <c r="A3" s="2" t="s">
        <v>2</v>
      </c>
    </row>
    <row r="5" spans="1:17" x14ac:dyDescent="0.25">
      <c r="C5" s="3" t="s">
        <v>3</v>
      </c>
      <c r="D5" s="2" t="s">
        <v>4</v>
      </c>
    </row>
    <row r="6" spans="1:17" x14ac:dyDescent="0.25">
      <c r="D6" s="2" t="s">
        <v>5</v>
      </c>
    </row>
    <row r="7" spans="1:17" x14ac:dyDescent="0.25">
      <c r="D7" s="4" t="s">
        <v>6</v>
      </c>
      <c r="E7" s="5"/>
      <c r="F7" s="5"/>
      <c r="G7" s="5"/>
      <c r="H7" s="5"/>
      <c r="I7" s="5"/>
    </row>
    <row r="9" spans="1:17" x14ac:dyDescent="0.25">
      <c r="A9" s="6"/>
      <c r="B9" s="7"/>
      <c r="C9" s="8" t="s">
        <v>7</v>
      </c>
      <c r="D9" s="9"/>
      <c r="E9" s="9"/>
      <c r="F9" s="9"/>
      <c r="G9" s="9"/>
      <c r="H9" s="9"/>
      <c r="I9" s="9"/>
      <c r="J9" s="9"/>
      <c r="K9" s="10"/>
      <c r="L9" s="11"/>
      <c r="M9" s="12"/>
      <c r="N9" s="12"/>
      <c r="O9" s="6"/>
      <c r="P9" s="12"/>
      <c r="Q9" s="7"/>
    </row>
    <row r="10" spans="1:17" x14ac:dyDescent="0.25">
      <c r="A10" s="13"/>
      <c r="B10" s="14"/>
      <c r="C10" s="15" t="s">
        <v>8</v>
      </c>
      <c r="D10" s="16" t="s">
        <v>9</v>
      </c>
      <c r="E10" s="16" t="s">
        <v>9</v>
      </c>
      <c r="F10" s="17" t="s">
        <v>10</v>
      </c>
      <c r="G10" s="16" t="s">
        <v>11</v>
      </c>
      <c r="H10" s="16" t="s">
        <v>11</v>
      </c>
      <c r="I10" s="16" t="s">
        <v>12</v>
      </c>
      <c r="J10" s="16" t="s">
        <v>12</v>
      </c>
      <c r="K10" s="18" t="s">
        <v>13</v>
      </c>
      <c r="L10" s="19"/>
      <c r="M10" s="20" t="s">
        <v>14</v>
      </c>
      <c r="N10" s="20"/>
      <c r="O10" s="13"/>
      <c r="P10" s="20"/>
      <c r="Q10" s="14"/>
    </row>
    <row r="11" spans="1:17" x14ac:dyDescent="0.25">
      <c r="A11" s="21"/>
      <c r="B11" s="22"/>
      <c r="C11" s="23" t="s">
        <v>15</v>
      </c>
      <c r="D11" s="24" t="s">
        <v>16</v>
      </c>
      <c r="E11" s="24" t="s">
        <v>17</v>
      </c>
      <c r="F11" s="25" t="s">
        <v>9</v>
      </c>
      <c r="G11" s="24" t="s">
        <v>7</v>
      </c>
      <c r="H11" s="24" t="s">
        <v>10</v>
      </c>
      <c r="I11" s="24" t="s">
        <v>16</v>
      </c>
      <c r="J11" s="24" t="s">
        <v>18</v>
      </c>
      <c r="K11" s="26"/>
      <c r="L11" s="27"/>
      <c r="M11" s="28" t="s">
        <v>19</v>
      </c>
      <c r="N11" s="28"/>
      <c r="O11" s="29" t="s">
        <v>20</v>
      </c>
      <c r="P11" s="28"/>
      <c r="Q11" s="22"/>
    </row>
    <row r="12" spans="1:17" x14ac:dyDescent="0.25">
      <c r="A12" s="27" t="s">
        <v>21</v>
      </c>
      <c r="B12" s="27">
        <v>1</v>
      </c>
      <c r="C12" s="30">
        <v>0</v>
      </c>
      <c r="D12" s="31">
        <v>1</v>
      </c>
      <c r="E12" s="32"/>
      <c r="F12" s="31">
        <f>E12*1</f>
        <v>0</v>
      </c>
      <c r="G12" s="31">
        <f>C12+E12</f>
        <v>0</v>
      </c>
      <c r="H12" s="31">
        <f>G12*1</f>
        <v>0</v>
      </c>
      <c r="I12" s="33">
        <v>1.5</v>
      </c>
      <c r="J12" s="33">
        <v>0.1</v>
      </c>
      <c r="K12" s="31">
        <f>G12*1.5*0.1</f>
        <v>0</v>
      </c>
      <c r="L12" s="34"/>
      <c r="M12" s="31">
        <f>G12*0.9</f>
        <v>0</v>
      </c>
      <c r="N12" s="30"/>
      <c r="O12" s="30"/>
      <c r="P12" s="30"/>
      <c r="Q12" s="30"/>
    </row>
    <row r="13" spans="1:17" x14ac:dyDescent="0.25">
      <c r="A13" s="35"/>
      <c r="B13" s="35">
        <v>2</v>
      </c>
      <c r="C13" s="36">
        <v>0</v>
      </c>
      <c r="D13" s="37">
        <v>7</v>
      </c>
      <c r="E13" s="38"/>
      <c r="F13" s="37">
        <f>E13*7</f>
        <v>0</v>
      </c>
      <c r="G13" s="37">
        <f>C13+E13</f>
        <v>0</v>
      </c>
      <c r="H13" s="37">
        <f>G13*7</f>
        <v>0</v>
      </c>
      <c r="I13" s="39">
        <v>10</v>
      </c>
      <c r="J13" s="39">
        <v>0.3</v>
      </c>
      <c r="K13" s="37">
        <f>G13*10*0.3</f>
        <v>0</v>
      </c>
      <c r="L13" s="40"/>
      <c r="M13" s="37">
        <f>G13*0.7</f>
        <v>0</v>
      </c>
      <c r="N13" s="36"/>
      <c r="O13" s="36"/>
      <c r="P13" s="36">
        <v>50000</v>
      </c>
      <c r="Q13" s="36"/>
    </row>
    <row r="14" spans="1:17" x14ac:dyDescent="0.25">
      <c r="A14" s="35"/>
      <c r="B14" s="35">
        <v>3</v>
      </c>
      <c r="C14" s="36">
        <v>0</v>
      </c>
      <c r="D14" s="37">
        <v>5</v>
      </c>
      <c r="E14" s="38"/>
      <c r="F14" s="37">
        <f>E14*5</f>
        <v>0</v>
      </c>
      <c r="G14" s="37">
        <f>C14+E14</f>
        <v>0</v>
      </c>
      <c r="H14" s="37">
        <f>G14*5</f>
        <v>0</v>
      </c>
      <c r="I14" s="39">
        <v>9.5</v>
      </c>
      <c r="J14" s="39">
        <v>0.2</v>
      </c>
      <c r="K14" s="37">
        <f>G14*9.5*0.2</f>
        <v>0</v>
      </c>
      <c r="L14" s="40"/>
      <c r="M14" s="37">
        <f>G14*0.8</f>
        <v>0</v>
      </c>
      <c r="N14" s="36"/>
      <c r="O14" s="36" t="s">
        <v>22</v>
      </c>
      <c r="P14" s="36">
        <f>F18</f>
        <v>0</v>
      </c>
      <c r="Q14" s="41" t="s">
        <v>23</v>
      </c>
    </row>
    <row r="15" spans="1:17" x14ac:dyDescent="0.25">
      <c r="A15" s="35"/>
      <c r="B15" s="35">
        <v>4</v>
      </c>
      <c r="C15" s="36">
        <v>0</v>
      </c>
      <c r="D15" s="37">
        <v>25</v>
      </c>
      <c r="E15" s="38"/>
      <c r="F15" s="37">
        <f>E15*25</f>
        <v>0</v>
      </c>
      <c r="G15" s="37">
        <f>C15+E15</f>
        <v>0</v>
      </c>
      <c r="H15" s="37">
        <f>G15*25</f>
        <v>0</v>
      </c>
      <c r="I15" s="39">
        <v>65</v>
      </c>
      <c r="J15" s="39">
        <v>0.15</v>
      </c>
      <c r="K15" s="37">
        <f>G15*65*0.15</f>
        <v>0</v>
      </c>
      <c r="L15" s="40"/>
      <c r="M15" s="37">
        <f>G15*0.85</f>
        <v>0</v>
      </c>
      <c r="N15" s="36"/>
      <c r="O15" s="36" t="s">
        <v>24</v>
      </c>
      <c r="P15" s="36">
        <f>K18</f>
        <v>0</v>
      </c>
      <c r="Q15" s="41" t="s">
        <v>25</v>
      </c>
    </row>
    <row r="16" spans="1:17" x14ac:dyDescent="0.25">
      <c r="A16" s="35"/>
      <c r="B16" s="35">
        <v>5</v>
      </c>
      <c r="C16" s="36">
        <v>0</v>
      </c>
      <c r="D16" s="37">
        <v>4.5</v>
      </c>
      <c r="E16" s="38"/>
      <c r="F16" s="37">
        <f>E16*4.5</f>
        <v>0</v>
      </c>
      <c r="G16" s="37">
        <f>C16+E16</f>
        <v>0</v>
      </c>
      <c r="H16" s="37">
        <f>G16*4.5</f>
        <v>0</v>
      </c>
      <c r="I16" s="39">
        <v>5.4</v>
      </c>
      <c r="J16" s="39">
        <v>0.9</v>
      </c>
      <c r="K16" s="37">
        <f>G16*5.4*0.9</f>
        <v>0</v>
      </c>
      <c r="L16" s="40"/>
      <c r="M16" s="37">
        <f>G16*0.1</f>
        <v>0</v>
      </c>
      <c r="N16" s="36"/>
      <c r="O16" s="36" t="s">
        <v>22</v>
      </c>
      <c r="P16" s="36">
        <v>1000</v>
      </c>
      <c r="Q16" s="41" t="s">
        <v>26</v>
      </c>
    </row>
    <row r="17" spans="1:17" ht="15.75" thickBot="1" x14ac:dyDescent="0.3">
      <c r="A17" s="42"/>
      <c r="B17" s="42"/>
      <c r="C17" s="43"/>
      <c r="D17" s="43"/>
      <c r="E17" s="43"/>
      <c r="F17" s="43"/>
      <c r="G17" s="43"/>
      <c r="H17" s="43"/>
      <c r="I17" s="43"/>
      <c r="J17" s="43"/>
      <c r="K17" s="43"/>
      <c r="L17" s="44"/>
      <c r="M17" s="43"/>
      <c r="N17" s="43"/>
      <c r="O17" s="43"/>
      <c r="P17" s="43"/>
      <c r="Q17" s="43"/>
    </row>
    <row r="18" spans="1:17" ht="15.75" thickBot="1" x14ac:dyDescent="0.3">
      <c r="C18" s="45"/>
      <c r="D18" s="45"/>
      <c r="E18" s="45"/>
      <c r="F18" s="46">
        <f>SUM(F12:F16)</f>
        <v>0</v>
      </c>
      <c r="G18" s="45"/>
      <c r="H18" s="45"/>
      <c r="I18" s="45"/>
      <c r="J18" s="45"/>
      <c r="K18" s="45">
        <f>SUM(K12:K16)</f>
        <v>0</v>
      </c>
      <c r="L18" s="45"/>
      <c r="M18" s="45"/>
      <c r="N18" s="45"/>
      <c r="O18" s="47" t="s">
        <v>27</v>
      </c>
      <c r="P18" s="46">
        <f>P13-P14+P15-P16</f>
        <v>49000</v>
      </c>
      <c r="Q18" s="45"/>
    </row>
    <row r="19" spans="1:17" x14ac:dyDescent="0.25">
      <c r="C19" s="45"/>
      <c r="D19" s="45"/>
      <c r="E19" s="45"/>
      <c r="F19" s="45"/>
      <c r="G19" s="48"/>
      <c r="H19" s="49"/>
      <c r="I19" s="50"/>
      <c r="J19" s="45"/>
      <c r="K19" s="45"/>
      <c r="L19" s="45"/>
      <c r="M19" s="45"/>
      <c r="N19" s="45"/>
      <c r="O19" s="45"/>
      <c r="P19" s="45"/>
      <c r="Q19" s="45"/>
    </row>
    <row r="20" spans="1:17" x14ac:dyDescent="0.25">
      <c r="C20" s="45"/>
      <c r="D20" s="51"/>
      <c r="E20" s="45"/>
      <c r="F20" s="45"/>
      <c r="G20" s="52"/>
      <c r="H20" s="53" t="s">
        <v>28</v>
      </c>
      <c r="I20" s="54"/>
      <c r="J20" s="45"/>
      <c r="K20" s="45"/>
      <c r="L20" s="45"/>
      <c r="M20" s="45"/>
      <c r="N20" s="45"/>
      <c r="O20" s="45"/>
      <c r="P20" s="45"/>
      <c r="Q20" s="45"/>
    </row>
    <row r="21" spans="1:17" x14ac:dyDescent="0.25">
      <c r="C21" s="45"/>
      <c r="D21" s="55"/>
      <c r="E21" s="45"/>
      <c r="F21" s="45"/>
      <c r="G21" s="52"/>
      <c r="H21" s="56" t="s">
        <v>29</v>
      </c>
      <c r="I21" s="54"/>
      <c r="J21" s="45"/>
      <c r="K21" s="45"/>
      <c r="L21" s="45"/>
      <c r="M21" s="45"/>
      <c r="N21" s="45"/>
      <c r="O21" s="45"/>
      <c r="P21" s="45"/>
      <c r="Q21" s="45"/>
    </row>
    <row r="22" spans="1:17" x14ac:dyDescent="0.25">
      <c r="C22" s="45"/>
      <c r="D22" s="51"/>
      <c r="E22" s="45"/>
      <c r="F22" s="45"/>
      <c r="G22" s="52"/>
      <c r="H22" s="53" t="s">
        <v>30</v>
      </c>
      <c r="I22" s="54"/>
      <c r="J22" s="45"/>
      <c r="K22" s="45"/>
      <c r="L22" s="45"/>
      <c r="M22" s="45"/>
      <c r="N22" s="45"/>
      <c r="O22" s="45"/>
      <c r="P22" s="45"/>
      <c r="Q22" s="45"/>
    </row>
    <row r="23" spans="1:17" x14ac:dyDescent="0.25">
      <c r="C23" s="45"/>
      <c r="D23" s="45"/>
      <c r="E23" s="45"/>
      <c r="F23" s="45"/>
      <c r="G23" s="52"/>
      <c r="H23" s="57"/>
      <c r="I23" s="54"/>
      <c r="J23" s="45"/>
      <c r="K23" s="45"/>
      <c r="L23" s="45"/>
      <c r="M23" s="45"/>
      <c r="N23" s="45"/>
      <c r="O23" s="45"/>
      <c r="P23" s="45"/>
      <c r="Q23" s="45"/>
    </row>
    <row r="24" spans="1:17" x14ac:dyDescent="0.25">
      <c r="C24" s="45"/>
      <c r="D24" s="45"/>
      <c r="E24" s="45"/>
      <c r="F24" s="45"/>
      <c r="G24" s="58"/>
      <c r="H24" s="59"/>
      <c r="I24" s="60"/>
      <c r="J24" s="45"/>
      <c r="K24" s="45"/>
      <c r="L24" s="45"/>
      <c r="M24" s="45"/>
      <c r="N24" s="45"/>
      <c r="O24" s="45"/>
      <c r="P24" s="45"/>
      <c r="Q24" s="45"/>
    </row>
    <row r="25" spans="1:17" x14ac:dyDescent="0.25"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</row>
    <row r="26" spans="1:17" x14ac:dyDescent="0.25">
      <c r="A26" s="6"/>
      <c r="B26" s="7"/>
      <c r="C26" s="8" t="s">
        <v>7</v>
      </c>
      <c r="D26" s="9"/>
      <c r="E26" s="9"/>
      <c r="F26" s="9"/>
      <c r="G26" s="9"/>
      <c r="H26" s="9"/>
      <c r="I26" s="9"/>
      <c r="J26" s="9"/>
      <c r="K26" s="10"/>
      <c r="L26" s="11"/>
      <c r="M26" s="12"/>
      <c r="N26" s="12"/>
      <c r="O26" s="6"/>
      <c r="P26" s="12"/>
      <c r="Q26" s="7"/>
    </row>
    <row r="27" spans="1:17" x14ac:dyDescent="0.25">
      <c r="A27" s="13"/>
      <c r="B27" s="14"/>
      <c r="C27" s="15" t="s">
        <v>8</v>
      </c>
      <c r="D27" s="16" t="s">
        <v>9</v>
      </c>
      <c r="E27" s="16" t="s">
        <v>9</v>
      </c>
      <c r="F27" s="17" t="s">
        <v>10</v>
      </c>
      <c r="G27" s="16" t="s">
        <v>11</v>
      </c>
      <c r="H27" s="16" t="s">
        <v>11</v>
      </c>
      <c r="I27" s="16" t="s">
        <v>12</v>
      </c>
      <c r="J27" s="16" t="s">
        <v>12</v>
      </c>
      <c r="K27" s="18" t="s">
        <v>13</v>
      </c>
      <c r="L27" s="19"/>
      <c r="M27" s="20" t="s">
        <v>14</v>
      </c>
      <c r="N27" s="20"/>
      <c r="O27" s="13"/>
      <c r="P27" s="20"/>
      <c r="Q27" s="14"/>
    </row>
    <row r="28" spans="1:17" x14ac:dyDescent="0.25">
      <c r="A28" s="21"/>
      <c r="B28" s="22"/>
      <c r="C28" s="23" t="s">
        <v>15</v>
      </c>
      <c r="D28" s="24" t="s">
        <v>16</v>
      </c>
      <c r="E28" s="24" t="s">
        <v>17</v>
      </c>
      <c r="F28" s="25" t="s">
        <v>9</v>
      </c>
      <c r="G28" s="24" t="s">
        <v>7</v>
      </c>
      <c r="H28" s="24" t="s">
        <v>10</v>
      </c>
      <c r="I28" s="24" t="s">
        <v>16</v>
      </c>
      <c r="J28" s="24" t="s">
        <v>18</v>
      </c>
      <c r="K28" s="26"/>
      <c r="L28" s="27"/>
      <c r="M28" s="28" t="s">
        <v>19</v>
      </c>
      <c r="N28" s="28"/>
      <c r="O28" s="29" t="s">
        <v>20</v>
      </c>
      <c r="P28" s="28"/>
      <c r="Q28" s="22"/>
    </row>
    <row r="29" spans="1:17" x14ac:dyDescent="0.25">
      <c r="A29" s="35" t="s">
        <v>21</v>
      </c>
      <c r="B29" s="35">
        <v>1</v>
      </c>
      <c r="C29" s="36">
        <f>M12</f>
        <v>0</v>
      </c>
      <c r="D29" s="37">
        <v>1</v>
      </c>
      <c r="E29" s="38"/>
      <c r="F29" s="31">
        <f>E29*1</f>
        <v>0</v>
      </c>
      <c r="G29" s="31">
        <f>C29+E29</f>
        <v>0</v>
      </c>
      <c r="H29" s="31">
        <f>G29*1</f>
        <v>0</v>
      </c>
      <c r="I29" s="33">
        <v>1.5</v>
      </c>
      <c r="J29" s="33">
        <v>0.1</v>
      </c>
      <c r="K29" s="31">
        <f>G29*1.5*0.1</f>
        <v>0</v>
      </c>
      <c r="L29" s="61"/>
      <c r="M29" s="31">
        <f>G29*0.9</f>
        <v>0</v>
      </c>
      <c r="N29" s="36"/>
      <c r="O29" s="36"/>
      <c r="P29" s="36"/>
      <c r="Q29" s="36"/>
    </row>
    <row r="30" spans="1:17" x14ac:dyDescent="0.25">
      <c r="A30" s="35"/>
      <c r="B30" s="35">
        <v>2</v>
      </c>
      <c r="C30" s="36">
        <f>M13</f>
        <v>0</v>
      </c>
      <c r="D30" s="37">
        <v>7</v>
      </c>
      <c r="E30" s="38"/>
      <c r="F30" s="37">
        <f>E30*7</f>
        <v>0</v>
      </c>
      <c r="G30" s="37">
        <f>C30+E30</f>
        <v>0</v>
      </c>
      <c r="H30" s="37">
        <f>G30*7</f>
        <v>0</v>
      </c>
      <c r="I30" s="39">
        <v>10</v>
      </c>
      <c r="J30" s="39">
        <v>0.3</v>
      </c>
      <c r="K30" s="37">
        <f>G30*10*0.3</f>
        <v>0</v>
      </c>
      <c r="L30" s="62"/>
      <c r="M30" s="37">
        <f>G30*0.7</f>
        <v>0</v>
      </c>
      <c r="N30" s="36"/>
      <c r="O30" s="36"/>
      <c r="P30" s="36">
        <f>P18</f>
        <v>49000</v>
      </c>
      <c r="Q30" s="36"/>
    </row>
    <row r="31" spans="1:17" x14ac:dyDescent="0.25">
      <c r="A31" s="35"/>
      <c r="B31" s="35">
        <v>3</v>
      </c>
      <c r="C31" s="36">
        <f>M14</f>
        <v>0</v>
      </c>
      <c r="D31" s="37">
        <v>5</v>
      </c>
      <c r="E31" s="38"/>
      <c r="F31" s="37">
        <f>E31*5</f>
        <v>0</v>
      </c>
      <c r="G31" s="37">
        <f>C31+E31</f>
        <v>0</v>
      </c>
      <c r="H31" s="37">
        <f>G31*5</f>
        <v>0</v>
      </c>
      <c r="I31" s="39">
        <v>9.5</v>
      </c>
      <c r="J31" s="39">
        <v>0.2</v>
      </c>
      <c r="K31" s="37">
        <f>G31*9.5*0.2</f>
        <v>0</v>
      </c>
      <c r="L31" s="62"/>
      <c r="M31" s="37">
        <f>G31*0.8</f>
        <v>0</v>
      </c>
      <c r="N31" s="36"/>
      <c r="O31" s="36" t="s">
        <v>22</v>
      </c>
      <c r="P31" s="36">
        <f>F35</f>
        <v>0</v>
      </c>
      <c r="Q31" s="41" t="s">
        <v>23</v>
      </c>
    </row>
    <row r="32" spans="1:17" x14ac:dyDescent="0.25">
      <c r="A32" s="35"/>
      <c r="B32" s="35">
        <v>4</v>
      </c>
      <c r="C32" s="36">
        <f>M15</f>
        <v>0</v>
      </c>
      <c r="D32" s="37">
        <v>25</v>
      </c>
      <c r="E32" s="38"/>
      <c r="F32" s="37">
        <f>E32*25</f>
        <v>0</v>
      </c>
      <c r="G32" s="37">
        <f>C32+E32</f>
        <v>0</v>
      </c>
      <c r="H32" s="37">
        <f>G32*25</f>
        <v>0</v>
      </c>
      <c r="I32" s="39">
        <v>65</v>
      </c>
      <c r="J32" s="39">
        <v>0.15</v>
      </c>
      <c r="K32" s="37">
        <f>G32*65*0.15</f>
        <v>0</v>
      </c>
      <c r="L32" s="62"/>
      <c r="M32" s="37">
        <f>G32*0.85</f>
        <v>0</v>
      </c>
      <c r="N32" s="36"/>
      <c r="O32" s="36" t="s">
        <v>24</v>
      </c>
      <c r="P32" s="36">
        <f>K35</f>
        <v>0</v>
      </c>
      <c r="Q32" s="41" t="s">
        <v>25</v>
      </c>
    </row>
    <row r="33" spans="1:17" x14ac:dyDescent="0.25">
      <c r="A33" s="35"/>
      <c r="B33" s="35">
        <v>5</v>
      </c>
      <c r="C33" s="36">
        <f>M16</f>
        <v>0</v>
      </c>
      <c r="D33" s="37">
        <v>4.5</v>
      </c>
      <c r="E33" s="38"/>
      <c r="F33" s="37">
        <f>E33*4.5</f>
        <v>0</v>
      </c>
      <c r="G33" s="37">
        <f>C33+E33</f>
        <v>0</v>
      </c>
      <c r="H33" s="37">
        <f>G33*4.5</f>
        <v>0</v>
      </c>
      <c r="I33" s="39">
        <v>5.4</v>
      </c>
      <c r="J33" s="39">
        <v>0.9</v>
      </c>
      <c r="K33" s="37">
        <f>G33*5.4*0.9</f>
        <v>0</v>
      </c>
      <c r="L33" s="62"/>
      <c r="M33" s="37">
        <f>G33*0.1</f>
        <v>0</v>
      </c>
      <c r="N33" s="36"/>
      <c r="O33" s="36" t="s">
        <v>22</v>
      </c>
      <c r="P33" s="36">
        <v>1000</v>
      </c>
      <c r="Q33" s="41" t="s">
        <v>26</v>
      </c>
    </row>
    <row r="34" spans="1:17" ht="15.75" thickBot="1" x14ac:dyDescent="0.3">
      <c r="A34" s="42"/>
      <c r="B34" s="42"/>
      <c r="C34" s="43"/>
      <c r="D34" s="43"/>
      <c r="E34" s="43"/>
      <c r="F34" s="43"/>
      <c r="G34" s="43"/>
      <c r="H34" s="43"/>
      <c r="I34" s="43"/>
      <c r="J34" s="43"/>
      <c r="K34" s="43"/>
      <c r="L34" s="44"/>
      <c r="M34" s="43"/>
      <c r="N34" s="43"/>
      <c r="O34" s="43"/>
      <c r="P34" s="43"/>
      <c r="Q34" s="43"/>
    </row>
    <row r="35" spans="1:17" ht="15.75" thickBot="1" x14ac:dyDescent="0.3">
      <c r="C35" s="45"/>
      <c r="D35" s="45"/>
      <c r="E35" s="45"/>
      <c r="F35" s="46">
        <f>SUM(F29:F33)</f>
        <v>0</v>
      </c>
      <c r="G35" s="45"/>
      <c r="H35" s="45"/>
      <c r="I35" s="45"/>
      <c r="J35" s="45"/>
      <c r="K35" s="45">
        <f>SUM(K29:K33)</f>
        <v>0</v>
      </c>
      <c r="L35" s="45"/>
      <c r="M35" s="45"/>
      <c r="N35" s="45"/>
      <c r="O35" s="47" t="s">
        <v>27</v>
      </c>
      <c r="P35" s="46">
        <f>P30-P31+P32-P33</f>
        <v>48000</v>
      </c>
      <c r="Q35" s="45"/>
    </row>
    <row r="36" spans="1:17" x14ac:dyDescent="0.25">
      <c r="C36" s="45"/>
      <c r="D36" s="45"/>
      <c r="E36" s="45"/>
      <c r="F36" s="45"/>
      <c r="G36" s="48"/>
      <c r="H36" s="63"/>
      <c r="I36" s="50"/>
      <c r="J36" s="45"/>
      <c r="K36" s="45"/>
      <c r="L36" s="45"/>
      <c r="M36" s="45"/>
      <c r="N36" s="45"/>
      <c r="O36" s="45"/>
      <c r="P36" s="45"/>
      <c r="Q36" s="45"/>
    </row>
    <row r="37" spans="1:17" x14ac:dyDescent="0.25">
      <c r="C37" s="45"/>
      <c r="D37" s="51"/>
      <c r="E37" s="45"/>
      <c r="F37" s="45"/>
      <c r="G37" s="52"/>
      <c r="H37" s="53" t="s">
        <v>28</v>
      </c>
      <c r="I37" s="54"/>
      <c r="J37" s="45"/>
      <c r="K37" s="45"/>
      <c r="L37" s="45"/>
      <c r="M37" s="45"/>
      <c r="N37" s="45"/>
      <c r="O37" s="45"/>
      <c r="P37" s="45"/>
      <c r="Q37" s="45"/>
    </row>
    <row r="38" spans="1:17" x14ac:dyDescent="0.25">
      <c r="C38" s="45"/>
      <c r="D38" s="55"/>
      <c r="E38" s="45"/>
      <c r="F38" s="45"/>
      <c r="G38" s="52"/>
      <c r="H38" s="56" t="s">
        <v>29</v>
      </c>
      <c r="I38" s="54"/>
      <c r="J38" s="45"/>
      <c r="K38" s="45"/>
      <c r="L38" s="45"/>
      <c r="M38" s="45"/>
      <c r="N38" s="45"/>
      <c r="O38" s="45"/>
      <c r="P38" s="45"/>
      <c r="Q38" s="45"/>
    </row>
    <row r="39" spans="1:17" x14ac:dyDescent="0.25">
      <c r="C39" s="45"/>
      <c r="D39" s="51"/>
      <c r="E39" s="45"/>
      <c r="F39" s="45"/>
      <c r="G39" s="52"/>
      <c r="H39" s="53" t="s">
        <v>30</v>
      </c>
      <c r="I39" s="54"/>
      <c r="J39" s="45"/>
      <c r="K39" s="45"/>
      <c r="L39" s="45"/>
      <c r="M39" s="45"/>
      <c r="N39" s="45"/>
      <c r="O39" s="45"/>
      <c r="P39" s="45"/>
      <c r="Q39" s="45"/>
    </row>
    <row r="40" spans="1:17" x14ac:dyDescent="0.25">
      <c r="C40" s="45"/>
      <c r="D40" s="45"/>
      <c r="E40" s="45"/>
      <c r="F40" s="45"/>
      <c r="G40" s="52"/>
      <c r="H40" s="57"/>
      <c r="I40" s="54"/>
      <c r="J40" s="45"/>
      <c r="K40" s="45"/>
      <c r="L40" s="45"/>
      <c r="M40" s="45"/>
      <c r="N40" s="45"/>
      <c r="O40" s="45"/>
      <c r="P40" s="45"/>
      <c r="Q40" s="45"/>
    </row>
    <row r="41" spans="1:17" x14ac:dyDescent="0.25">
      <c r="C41" s="45"/>
      <c r="D41" s="45"/>
      <c r="E41" s="45"/>
      <c r="F41" s="45"/>
      <c r="G41" s="58"/>
      <c r="H41" s="59"/>
      <c r="I41" s="60"/>
      <c r="J41" s="45"/>
      <c r="K41" s="45"/>
      <c r="L41" s="45"/>
      <c r="M41" s="45"/>
      <c r="N41" s="45"/>
      <c r="O41" s="45"/>
      <c r="P41" s="45"/>
      <c r="Q41" s="45"/>
    </row>
    <row r="42" spans="1:17" x14ac:dyDescent="0.25"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</row>
    <row r="43" spans="1:17" x14ac:dyDescent="0.25"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</row>
    <row r="44" spans="1:17" x14ac:dyDescent="0.25">
      <c r="C44" s="45"/>
      <c r="D44" s="45"/>
      <c r="E44" s="45"/>
      <c r="F44" s="45" t="s">
        <v>31</v>
      </c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</row>
    <row r="45" spans="1:17" x14ac:dyDescent="0.25">
      <c r="A45" s="6"/>
      <c r="B45" s="7"/>
      <c r="C45" s="8" t="s">
        <v>7</v>
      </c>
      <c r="D45" s="9"/>
      <c r="E45" s="9"/>
      <c r="F45" s="9"/>
      <c r="G45" s="9"/>
      <c r="H45" s="9"/>
      <c r="I45" s="9"/>
      <c r="J45" s="9"/>
      <c r="K45" s="10"/>
      <c r="L45" s="11"/>
      <c r="M45" s="12"/>
      <c r="N45" s="12"/>
      <c r="O45" s="6"/>
      <c r="P45" s="12"/>
      <c r="Q45" s="7"/>
    </row>
    <row r="46" spans="1:17" x14ac:dyDescent="0.25">
      <c r="A46" s="13"/>
      <c r="B46" s="14"/>
      <c r="C46" s="15" t="s">
        <v>8</v>
      </c>
      <c r="D46" s="16" t="s">
        <v>9</v>
      </c>
      <c r="E46" s="16" t="s">
        <v>9</v>
      </c>
      <c r="F46" s="17" t="s">
        <v>10</v>
      </c>
      <c r="G46" s="16" t="s">
        <v>11</v>
      </c>
      <c r="H46" s="16" t="s">
        <v>11</v>
      </c>
      <c r="I46" s="16" t="s">
        <v>12</v>
      </c>
      <c r="J46" s="16" t="s">
        <v>12</v>
      </c>
      <c r="K46" s="18" t="s">
        <v>13</v>
      </c>
      <c r="L46" s="19"/>
      <c r="M46" s="20" t="s">
        <v>14</v>
      </c>
      <c r="N46" s="20"/>
      <c r="O46" s="13"/>
      <c r="P46" s="20"/>
      <c r="Q46" s="14"/>
    </row>
    <row r="47" spans="1:17" x14ac:dyDescent="0.25">
      <c r="A47" s="21"/>
      <c r="B47" s="22"/>
      <c r="C47" s="23" t="s">
        <v>15</v>
      </c>
      <c r="D47" s="24" t="s">
        <v>16</v>
      </c>
      <c r="E47" s="24" t="s">
        <v>17</v>
      </c>
      <c r="F47" s="25" t="s">
        <v>9</v>
      </c>
      <c r="G47" s="24" t="s">
        <v>7</v>
      </c>
      <c r="H47" s="24" t="s">
        <v>10</v>
      </c>
      <c r="I47" s="24" t="s">
        <v>16</v>
      </c>
      <c r="J47" s="24" t="s">
        <v>18</v>
      </c>
      <c r="K47" s="26"/>
      <c r="L47" s="27"/>
      <c r="M47" s="28" t="s">
        <v>19</v>
      </c>
      <c r="N47" s="28"/>
      <c r="O47" s="29" t="s">
        <v>20</v>
      </c>
      <c r="P47" s="28"/>
      <c r="Q47" s="22"/>
    </row>
    <row r="48" spans="1:17" x14ac:dyDescent="0.25">
      <c r="A48" s="35" t="s">
        <v>21</v>
      </c>
      <c r="B48" s="35">
        <v>1</v>
      </c>
      <c r="C48" s="36">
        <f>M29</f>
        <v>0</v>
      </c>
      <c r="D48" s="37">
        <v>1</v>
      </c>
      <c r="E48" s="38"/>
      <c r="F48" s="31">
        <f>E48*1</f>
        <v>0</v>
      </c>
      <c r="G48" s="31">
        <f>C48+E48</f>
        <v>0</v>
      </c>
      <c r="H48" s="31">
        <f>G48*1</f>
        <v>0</v>
      </c>
      <c r="I48" s="33">
        <v>1.5</v>
      </c>
      <c r="J48" s="33">
        <v>0.1</v>
      </c>
      <c r="K48" s="31">
        <f>G48*1.5*0.1</f>
        <v>0</v>
      </c>
      <c r="L48" s="61"/>
      <c r="M48" s="31">
        <f>G48*0.9</f>
        <v>0</v>
      </c>
      <c r="N48" s="36"/>
      <c r="O48" s="36"/>
      <c r="P48" s="36"/>
      <c r="Q48" s="36"/>
    </row>
    <row r="49" spans="1:17" x14ac:dyDescent="0.25">
      <c r="A49" s="35"/>
      <c r="B49" s="35">
        <v>2</v>
      </c>
      <c r="C49" s="36">
        <f>M30</f>
        <v>0</v>
      </c>
      <c r="D49" s="37">
        <v>7</v>
      </c>
      <c r="E49" s="38"/>
      <c r="F49" s="37">
        <f>E49*7</f>
        <v>0</v>
      </c>
      <c r="G49" s="37">
        <f>C49+E49</f>
        <v>0</v>
      </c>
      <c r="H49" s="37">
        <f>G49*7</f>
        <v>0</v>
      </c>
      <c r="I49" s="39">
        <v>10</v>
      </c>
      <c r="J49" s="39">
        <v>0.3</v>
      </c>
      <c r="K49" s="37">
        <f>G49*10*0.3</f>
        <v>0</v>
      </c>
      <c r="L49" s="62"/>
      <c r="M49" s="37">
        <f>G49*0.7</f>
        <v>0</v>
      </c>
      <c r="N49" s="36"/>
      <c r="O49" s="36"/>
      <c r="P49" s="36">
        <f>P35</f>
        <v>48000</v>
      </c>
      <c r="Q49" s="36"/>
    </row>
    <row r="50" spans="1:17" x14ac:dyDescent="0.25">
      <c r="A50" s="35"/>
      <c r="B50" s="35">
        <v>3</v>
      </c>
      <c r="C50" s="36">
        <f>M31</f>
        <v>0</v>
      </c>
      <c r="D50" s="37">
        <v>5</v>
      </c>
      <c r="E50" s="38"/>
      <c r="F50" s="37">
        <f>E50*5</f>
        <v>0</v>
      </c>
      <c r="G50" s="37">
        <f>C50+E50</f>
        <v>0</v>
      </c>
      <c r="H50" s="37">
        <f>G50*5</f>
        <v>0</v>
      </c>
      <c r="I50" s="39">
        <v>9.5</v>
      </c>
      <c r="J50" s="39">
        <v>0.2</v>
      </c>
      <c r="K50" s="37">
        <f>G50*9.5*0.2</f>
        <v>0</v>
      </c>
      <c r="L50" s="62"/>
      <c r="M50" s="37">
        <f>G50*0.8</f>
        <v>0</v>
      </c>
      <c r="N50" s="36"/>
      <c r="O50" s="36" t="s">
        <v>22</v>
      </c>
      <c r="P50" s="36">
        <f>F54</f>
        <v>0</v>
      </c>
      <c r="Q50" s="41" t="s">
        <v>23</v>
      </c>
    </row>
    <row r="51" spans="1:17" x14ac:dyDescent="0.25">
      <c r="A51" s="35"/>
      <c r="B51" s="35">
        <v>4</v>
      </c>
      <c r="C51" s="36">
        <f>M32</f>
        <v>0</v>
      </c>
      <c r="D51" s="37">
        <v>25</v>
      </c>
      <c r="E51" s="38"/>
      <c r="F51" s="37">
        <f>E51*25</f>
        <v>0</v>
      </c>
      <c r="G51" s="37">
        <f>C51+E51</f>
        <v>0</v>
      </c>
      <c r="H51" s="37">
        <f>G51*25</f>
        <v>0</v>
      </c>
      <c r="I51" s="39">
        <v>65</v>
      </c>
      <c r="J51" s="39">
        <v>0.15</v>
      </c>
      <c r="K51" s="37">
        <f>G51*65*0.15</f>
        <v>0</v>
      </c>
      <c r="L51" s="62"/>
      <c r="M51" s="37">
        <f>G51*0.85</f>
        <v>0</v>
      </c>
      <c r="N51" s="36"/>
      <c r="O51" s="36" t="s">
        <v>24</v>
      </c>
      <c r="P51" s="36">
        <f>K54</f>
        <v>0</v>
      </c>
      <c r="Q51" s="41" t="s">
        <v>25</v>
      </c>
    </row>
    <row r="52" spans="1:17" x14ac:dyDescent="0.25">
      <c r="A52" s="35"/>
      <c r="B52" s="35">
        <v>5</v>
      </c>
      <c r="C52" s="36">
        <f>M33</f>
        <v>0</v>
      </c>
      <c r="D52" s="37">
        <v>4.5</v>
      </c>
      <c r="E52" s="38"/>
      <c r="F52" s="37">
        <f>E52*4.5</f>
        <v>0</v>
      </c>
      <c r="G52" s="37">
        <f>C52+E52</f>
        <v>0</v>
      </c>
      <c r="H52" s="37">
        <f>G52*4.5</f>
        <v>0</v>
      </c>
      <c r="I52" s="39">
        <v>5.4</v>
      </c>
      <c r="J52" s="39">
        <v>0.9</v>
      </c>
      <c r="K52" s="37">
        <f>G52*5.4*0.9</f>
        <v>0</v>
      </c>
      <c r="L52" s="62"/>
      <c r="M52" s="37">
        <f>G52*0.1</f>
        <v>0</v>
      </c>
      <c r="N52" s="36"/>
      <c r="O52" s="36" t="s">
        <v>22</v>
      </c>
      <c r="P52" s="36">
        <v>1000</v>
      </c>
      <c r="Q52" s="41" t="s">
        <v>26</v>
      </c>
    </row>
    <row r="53" spans="1:17" ht="15.75" thickBot="1" x14ac:dyDescent="0.3">
      <c r="A53" s="42"/>
      <c r="B53" s="42"/>
      <c r="C53" s="43"/>
      <c r="D53" s="43"/>
      <c r="E53" s="43"/>
      <c r="F53" s="43"/>
      <c r="G53" s="43"/>
      <c r="H53" s="43"/>
      <c r="I53" s="43"/>
      <c r="J53" s="43"/>
      <c r="K53" s="64"/>
      <c r="L53" s="65"/>
      <c r="M53" s="64"/>
      <c r="N53" s="43"/>
      <c r="O53" s="43"/>
      <c r="P53" s="43"/>
      <c r="Q53" s="43"/>
    </row>
    <row r="54" spans="1:17" ht="15.75" thickBot="1" x14ac:dyDescent="0.3">
      <c r="C54" s="45"/>
      <c r="D54" s="45"/>
      <c r="E54" s="45"/>
      <c r="F54" s="46">
        <f>SUM(F48:F52)</f>
        <v>0</v>
      </c>
      <c r="G54" s="45"/>
      <c r="H54" s="45"/>
      <c r="I54" s="45"/>
      <c r="J54" s="45"/>
      <c r="K54" s="45">
        <f>SUM(K48:K52)</f>
        <v>0</v>
      </c>
      <c r="L54" s="45"/>
      <c r="M54" s="45"/>
      <c r="N54" s="45"/>
      <c r="O54" s="47" t="s">
        <v>27</v>
      </c>
      <c r="P54" s="46">
        <f>P49-P50+P51-P52</f>
        <v>47000</v>
      </c>
      <c r="Q54" s="45"/>
    </row>
    <row r="55" spans="1:17" x14ac:dyDescent="0.25">
      <c r="C55" s="45"/>
      <c r="D55" s="45"/>
      <c r="E55" s="45"/>
      <c r="F55" s="45"/>
      <c r="G55" s="48"/>
      <c r="H55" s="63"/>
      <c r="I55" s="50"/>
      <c r="J55" s="45"/>
      <c r="K55" s="45"/>
      <c r="L55" s="45"/>
      <c r="M55" s="45"/>
      <c r="N55" s="45"/>
      <c r="O55" s="45"/>
      <c r="P55" s="45"/>
      <c r="Q55" s="45"/>
    </row>
    <row r="56" spans="1:17" x14ac:dyDescent="0.25">
      <c r="C56" s="45"/>
      <c r="D56" s="51"/>
      <c r="E56" s="45"/>
      <c r="F56" s="45"/>
      <c r="G56" s="52"/>
      <c r="H56" s="53" t="s">
        <v>28</v>
      </c>
      <c r="I56" s="54"/>
      <c r="J56" s="45"/>
      <c r="K56" s="45"/>
      <c r="L56" s="45"/>
      <c r="M56" s="45"/>
      <c r="N56" s="45"/>
      <c r="O56" s="45"/>
      <c r="P56" s="45"/>
      <c r="Q56" s="45"/>
    </row>
    <row r="57" spans="1:17" x14ac:dyDescent="0.25">
      <c r="C57" s="45"/>
      <c r="D57" s="55"/>
      <c r="E57" s="45"/>
      <c r="F57" s="45"/>
      <c r="G57" s="52"/>
      <c r="H57" s="56" t="s">
        <v>29</v>
      </c>
      <c r="I57" s="54"/>
      <c r="J57" s="45"/>
      <c r="K57" s="45"/>
      <c r="L57" s="45"/>
      <c r="M57" s="45"/>
      <c r="N57" s="45"/>
      <c r="O57" s="45"/>
      <c r="P57" s="45"/>
      <c r="Q57" s="45"/>
    </row>
    <row r="58" spans="1:17" x14ac:dyDescent="0.25">
      <c r="C58" s="45"/>
      <c r="D58" s="51"/>
      <c r="E58" s="45"/>
      <c r="F58" s="45"/>
      <c r="G58" s="52"/>
      <c r="H58" s="53" t="s">
        <v>30</v>
      </c>
      <c r="I58" s="54"/>
      <c r="J58" s="45"/>
      <c r="K58" s="45"/>
      <c r="L58" s="45"/>
      <c r="M58" s="45"/>
      <c r="N58" s="45"/>
      <c r="O58" s="45"/>
      <c r="P58" s="45"/>
      <c r="Q58" s="45"/>
    </row>
    <row r="59" spans="1:17" x14ac:dyDescent="0.25">
      <c r="C59" s="45"/>
      <c r="D59" s="45"/>
      <c r="E59" s="45"/>
      <c r="F59" s="45"/>
      <c r="G59" s="52"/>
      <c r="H59" s="57"/>
      <c r="I59" s="54"/>
      <c r="J59" s="45"/>
      <c r="K59" s="45"/>
      <c r="L59" s="45"/>
      <c r="M59" s="45"/>
      <c r="N59" s="45"/>
      <c r="O59" s="45"/>
      <c r="P59" s="45"/>
      <c r="Q59" s="45"/>
    </row>
    <row r="60" spans="1:17" x14ac:dyDescent="0.25">
      <c r="C60" s="45"/>
      <c r="D60" s="45"/>
      <c r="E60" s="45"/>
      <c r="F60" s="45"/>
      <c r="G60" s="58"/>
      <c r="H60" s="59"/>
      <c r="I60" s="60"/>
      <c r="J60" s="45"/>
      <c r="K60" s="45"/>
      <c r="L60" s="45"/>
      <c r="M60" s="45"/>
      <c r="N60" s="45"/>
      <c r="O60" s="45"/>
      <c r="P60" s="45"/>
      <c r="Q60" s="45"/>
    </row>
    <row r="61" spans="1:17" x14ac:dyDescent="0.25"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</row>
    <row r="62" spans="1:17" x14ac:dyDescent="0.25">
      <c r="C62" s="45"/>
      <c r="D62" s="45"/>
      <c r="E62" s="45"/>
      <c r="F62" s="45" t="s">
        <v>31</v>
      </c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</row>
    <row r="63" spans="1:17" x14ac:dyDescent="0.25">
      <c r="A63" s="6"/>
      <c r="B63" s="7"/>
      <c r="C63" s="8" t="s">
        <v>7</v>
      </c>
      <c r="D63" s="9"/>
      <c r="E63" s="9"/>
      <c r="F63" s="9"/>
      <c r="G63" s="9"/>
      <c r="H63" s="9"/>
      <c r="I63" s="9"/>
      <c r="J63" s="9"/>
      <c r="K63" s="10"/>
      <c r="L63" s="11"/>
      <c r="M63" s="12"/>
      <c r="N63" s="12"/>
      <c r="O63" s="6"/>
      <c r="P63" s="12"/>
      <c r="Q63" s="7"/>
    </row>
    <row r="64" spans="1:17" x14ac:dyDescent="0.25">
      <c r="A64" s="13"/>
      <c r="B64" s="14"/>
      <c r="C64" s="15" t="s">
        <v>8</v>
      </c>
      <c r="D64" s="16" t="s">
        <v>9</v>
      </c>
      <c r="E64" s="16" t="s">
        <v>9</v>
      </c>
      <c r="F64" s="17" t="s">
        <v>10</v>
      </c>
      <c r="G64" s="16" t="s">
        <v>11</v>
      </c>
      <c r="H64" s="16" t="s">
        <v>11</v>
      </c>
      <c r="I64" s="16" t="s">
        <v>12</v>
      </c>
      <c r="J64" s="16" t="s">
        <v>12</v>
      </c>
      <c r="K64" s="18" t="s">
        <v>13</v>
      </c>
      <c r="L64" s="19"/>
      <c r="M64" s="20" t="s">
        <v>14</v>
      </c>
      <c r="N64" s="20"/>
      <c r="O64" s="13"/>
      <c r="P64" s="20"/>
      <c r="Q64" s="14"/>
    </row>
    <row r="65" spans="1:17" x14ac:dyDescent="0.25">
      <c r="A65" s="21"/>
      <c r="B65" s="22"/>
      <c r="C65" s="23" t="s">
        <v>15</v>
      </c>
      <c r="D65" s="24" t="s">
        <v>16</v>
      </c>
      <c r="E65" s="24" t="s">
        <v>17</v>
      </c>
      <c r="F65" s="25" t="s">
        <v>9</v>
      </c>
      <c r="G65" s="24" t="s">
        <v>7</v>
      </c>
      <c r="H65" s="24" t="s">
        <v>10</v>
      </c>
      <c r="I65" s="24" t="s">
        <v>16</v>
      </c>
      <c r="J65" s="24" t="s">
        <v>18</v>
      </c>
      <c r="K65" s="26"/>
      <c r="L65" s="27"/>
      <c r="M65" s="28" t="s">
        <v>19</v>
      </c>
      <c r="N65" s="28"/>
      <c r="O65" s="29" t="s">
        <v>20</v>
      </c>
      <c r="P65" s="28"/>
      <c r="Q65" s="22"/>
    </row>
    <row r="66" spans="1:17" x14ac:dyDescent="0.25">
      <c r="A66" s="35" t="s">
        <v>21</v>
      </c>
      <c r="B66" s="35">
        <v>1</v>
      </c>
      <c r="C66" s="36">
        <f>M48</f>
        <v>0</v>
      </c>
      <c r="D66" s="37">
        <v>1</v>
      </c>
      <c r="E66" s="38"/>
      <c r="F66" s="31">
        <f>E66*1</f>
        <v>0</v>
      </c>
      <c r="G66" s="31">
        <f>C66+E66</f>
        <v>0</v>
      </c>
      <c r="H66" s="31">
        <f>G66*1</f>
        <v>0</v>
      </c>
      <c r="I66" s="33">
        <v>1.5</v>
      </c>
      <c r="J66" s="33">
        <v>0.1</v>
      </c>
      <c r="K66" s="31">
        <f>G66*1.5*0.1</f>
        <v>0</v>
      </c>
      <c r="L66" s="61"/>
      <c r="M66" s="31">
        <f>G66*0.9</f>
        <v>0</v>
      </c>
      <c r="N66" s="36"/>
      <c r="O66" s="36"/>
      <c r="P66" s="36"/>
      <c r="Q66" s="36"/>
    </row>
    <row r="67" spans="1:17" x14ac:dyDescent="0.25">
      <c r="A67" s="35"/>
      <c r="B67" s="35">
        <v>2</v>
      </c>
      <c r="C67" s="36">
        <f>M49</f>
        <v>0</v>
      </c>
      <c r="D67" s="37">
        <v>7</v>
      </c>
      <c r="E67" s="38"/>
      <c r="F67" s="37">
        <f>E67*7</f>
        <v>0</v>
      </c>
      <c r="G67" s="37">
        <f>C67+E67</f>
        <v>0</v>
      </c>
      <c r="H67" s="37">
        <f>G67*7</f>
        <v>0</v>
      </c>
      <c r="I67" s="39">
        <v>10</v>
      </c>
      <c r="J67" s="39">
        <v>0.3</v>
      </c>
      <c r="K67" s="37">
        <f>G67*10*0.3</f>
        <v>0</v>
      </c>
      <c r="L67" s="62"/>
      <c r="M67" s="37">
        <f>G67*0.7</f>
        <v>0</v>
      </c>
      <c r="N67" s="36"/>
      <c r="O67" s="36"/>
      <c r="P67" s="36">
        <f>P54</f>
        <v>47000</v>
      </c>
      <c r="Q67" s="36"/>
    </row>
    <row r="68" spans="1:17" x14ac:dyDescent="0.25">
      <c r="A68" s="35"/>
      <c r="B68" s="35">
        <v>3</v>
      </c>
      <c r="C68" s="36">
        <f>M50</f>
        <v>0</v>
      </c>
      <c r="D68" s="37">
        <v>5</v>
      </c>
      <c r="E68" s="38"/>
      <c r="F68" s="37">
        <f>E68*5</f>
        <v>0</v>
      </c>
      <c r="G68" s="37">
        <f>C68+E68</f>
        <v>0</v>
      </c>
      <c r="H68" s="37">
        <f>G68*5</f>
        <v>0</v>
      </c>
      <c r="I68" s="39">
        <v>9.5</v>
      </c>
      <c r="J68" s="39">
        <v>0.2</v>
      </c>
      <c r="K68" s="37">
        <f>G68*9.5*0.2</f>
        <v>0</v>
      </c>
      <c r="L68" s="62"/>
      <c r="M68" s="37">
        <f>G68*0.8</f>
        <v>0</v>
      </c>
      <c r="N68" s="36"/>
      <c r="O68" s="36" t="s">
        <v>22</v>
      </c>
      <c r="P68" s="36">
        <f>F72</f>
        <v>0</v>
      </c>
      <c r="Q68" s="41" t="s">
        <v>23</v>
      </c>
    </row>
    <row r="69" spans="1:17" x14ac:dyDescent="0.25">
      <c r="A69" s="35"/>
      <c r="B69" s="35">
        <v>4</v>
      </c>
      <c r="C69" s="36">
        <f>M51</f>
        <v>0</v>
      </c>
      <c r="D69" s="37">
        <v>25</v>
      </c>
      <c r="E69" s="38"/>
      <c r="F69" s="37">
        <f>E69*25</f>
        <v>0</v>
      </c>
      <c r="G69" s="37">
        <f>C69+E69</f>
        <v>0</v>
      </c>
      <c r="H69" s="37">
        <f>G69*25</f>
        <v>0</v>
      </c>
      <c r="I69" s="39">
        <v>65</v>
      </c>
      <c r="J69" s="39">
        <v>0.15</v>
      </c>
      <c r="K69" s="37">
        <f>G69*65*0.15</f>
        <v>0</v>
      </c>
      <c r="L69" s="62"/>
      <c r="M69" s="37">
        <f>G69*0.85</f>
        <v>0</v>
      </c>
      <c r="N69" s="36"/>
      <c r="O69" s="36" t="s">
        <v>24</v>
      </c>
      <c r="P69" s="36">
        <f>K72</f>
        <v>0</v>
      </c>
      <c r="Q69" s="41" t="s">
        <v>25</v>
      </c>
    </row>
    <row r="70" spans="1:17" x14ac:dyDescent="0.25">
      <c r="A70" s="35"/>
      <c r="B70" s="35">
        <v>5</v>
      </c>
      <c r="C70" s="36">
        <f>M52</f>
        <v>0</v>
      </c>
      <c r="D70" s="37">
        <v>4.5</v>
      </c>
      <c r="E70" s="38"/>
      <c r="F70" s="37">
        <f>E70*4.5</f>
        <v>0</v>
      </c>
      <c r="G70" s="37">
        <f>C70+E70</f>
        <v>0</v>
      </c>
      <c r="H70" s="37">
        <f>G70*4.5</f>
        <v>0</v>
      </c>
      <c r="I70" s="39">
        <v>5.4</v>
      </c>
      <c r="J70" s="39">
        <v>0.9</v>
      </c>
      <c r="K70" s="37">
        <f>G70*5.4*0.9</f>
        <v>0</v>
      </c>
      <c r="L70" s="62"/>
      <c r="M70" s="37">
        <f>G70*0.1</f>
        <v>0</v>
      </c>
      <c r="N70" s="36"/>
      <c r="O70" s="36" t="s">
        <v>22</v>
      </c>
      <c r="P70" s="36">
        <v>1000</v>
      </c>
      <c r="Q70" s="41" t="s">
        <v>26</v>
      </c>
    </row>
    <row r="71" spans="1:17" ht="15.75" thickBot="1" x14ac:dyDescent="0.3">
      <c r="A71" s="42"/>
      <c r="B71" s="42"/>
      <c r="C71" s="43"/>
      <c r="D71" s="43"/>
      <c r="E71" s="43"/>
      <c r="F71" s="43"/>
      <c r="G71" s="43"/>
      <c r="H71" s="43"/>
      <c r="I71" s="43"/>
      <c r="J71" s="43"/>
      <c r="K71" s="43"/>
      <c r="L71" s="44"/>
      <c r="M71" s="43"/>
      <c r="N71" s="43"/>
      <c r="O71" s="43"/>
      <c r="P71" s="43"/>
      <c r="Q71" s="43"/>
    </row>
    <row r="72" spans="1:17" ht="15.75" thickBot="1" x14ac:dyDescent="0.3">
      <c r="C72" s="45"/>
      <c r="D72" s="45"/>
      <c r="E72" s="45"/>
      <c r="F72" s="46">
        <f>SUM(F66:F70)</f>
        <v>0</v>
      </c>
      <c r="G72" s="45"/>
      <c r="H72" s="45"/>
      <c r="I72" s="45"/>
      <c r="J72" s="45"/>
      <c r="K72" s="45">
        <f>SUM(K66:K70)</f>
        <v>0</v>
      </c>
      <c r="L72" s="45"/>
      <c r="M72" s="45"/>
      <c r="N72" s="45"/>
      <c r="O72" s="47" t="s">
        <v>27</v>
      </c>
      <c r="P72" s="46">
        <f>P67-P68+P69-P70</f>
        <v>46000</v>
      </c>
      <c r="Q72" s="45"/>
    </row>
    <row r="73" spans="1:17" x14ac:dyDescent="0.25">
      <c r="C73" s="45"/>
      <c r="D73" s="45"/>
      <c r="E73" s="45"/>
      <c r="F73" s="45"/>
      <c r="G73" s="48"/>
      <c r="H73" s="63"/>
      <c r="I73" s="50"/>
      <c r="J73" s="45"/>
      <c r="K73" s="45"/>
      <c r="L73" s="45"/>
      <c r="M73" s="45"/>
      <c r="N73" s="45"/>
      <c r="O73" s="45"/>
      <c r="P73" s="45"/>
      <c r="Q73" s="45"/>
    </row>
    <row r="74" spans="1:17" x14ac:dyDescent="0.25">
      <c r="C74" s="45"/>
      <c r="D74" s="51"/>
      <c r="E74" s="45"/>
      <c r="F74" s="45"/>
      <c r="G74" s="52"/>
      <c r="H74" s="53" t="s">
        <v>28</v>
      </c>
      <c r="I74" s="54"/>
      <c r="J74" s="45"/>
      <c r="K74" s="45"/>
      <c r="L74" s="45"/>
      <c r="M74" s="45"/>
      <c r="N74" s="45"/>
      <c r="O74" s="45"/>
      <c r="P74" s="45"/>
      <c r="Q74" s="45"/>
    </row>
    <row r="75" spans="1:17" x14ac:dyDescent="0.25">
      <c r="C75" s="45"/>
      <c r="D75" s="55"/>
      <c r="E75" s="45"/>
      <c r="F75" s="45"/>
      <c r="G75" s="52"/>
      <c r="H75" s="56" t="s">
        <v>29</v>
      </c>
      <c r="I75" s="54"/>
      <c r="J75" s="45"/>
      <c r="K75" s="45"/>
      <c r="L75" s="45"/>
      <c r="M75" s="45"/>
      <c r="N75" s="45"/>
      <c r="O75" s="45"/>
      <c r="P75" s="45"/>
      <c r="Q75" s="45"/>
    </row>
    <row r="76" spans="1:17" x14ac:dyDescent="0.25">
      <c r="C76" s="45"/>
      <c r="D76" s="51"/>
      <c r="E76" s="45"/>
      <c r="F76" s="45"/>
      <c r="G76" s="52"/>
      <c r="H76" s="53" t="s">
        <v>30</v>
      </c>
      <c r="I76" s="54"/>
      <c r="J76" s="45"/>
      <c r="K76" s="45"/>
      <c r="L76" s="45"/>
      <c r="M76" s="45"/>
      <c r="N76" s="45"/>
      <c r="O76" s="45"/>
      <c r="P76" s="45"/>
      <c r="Q76" s="45"/>
    </row>
    <row r="77" spans="1:17" x14ac:dyDescent="0.25">
      <c r="C77" s="45"/>
      <c r="D77" s="45"/>
      <c r="E77" s="45"/>
      <c r="F77" s="45"/>
      <c r="G77" s="52"/>
      <c r="H77" s="57"/>
      <c r="I77" s="54"/>
      <c r="J77" s="45"/>
      <c r="K77" s="45"/>
      <c r="L77" s="45"/>
      <c r="M77" s="45"/>
      <c r="N77" s="45"/>
      <c r="O77" s="45"/>
      <c r="P77" s="45"/>
      <c r="Q77" s="45"/>
    </row>
    <row r="78" spans="1:17" x14ac:dyDescent="0.25">
      <c r="C78" s="45"/>
      <c r="D78" s="45"/>
      <c r="E78" s="45"/>
      <c r="F78" s="45"/>
      <c r="G78" s="58"/>
      <c r="H78" s="59"/>
      <c r="I78" s="60"/>
      <c r="J78" s="45"/>
      <c r="K78" s="45"/>
      <c r="L78" s="45"/>
      <c r="M78" s="45"/>
      <c r="N78" s="45"/>
      <c r="O78" s="45"/>
      <c r="P78" s="45"/>
      <c r="Q78" s="45"/>
    </row>
    <row r="79" spans="1:17" x14ac:dyDescent="0.25"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</row>
    <row r="80" spans="1:17" x14ac:dyDescent="0.25">
      <c r="C80" s="45"/>
      <c r="D80" s="45"/>
      <c r="E80" s="45"/>
      <c r="F80" s="45" t="s">
        <v>31</v>
      </c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</row>
    <row r="81" spans="1:17" x14ac:dyDescent="0.25">
      <c r="A81" s="6"/>
      <c r="B81" s="7"/>
      <c r="C81" s="8" t="s">
        <v>7</v>
      </c>
      <c r="D81" s="9"/>
      <c r="E81" s="9"/>
      <c r="F81" s="9"/>
      <c r="G81" s="9"/>
      <c r="H81" s="9"/>
      <c r="I81" s="9"/>
      <c r="J81" s="9"/>
      <c r="K81" s="10"/>
      <c r="L81" s="11"/>
      <c r="M81" s="12"/>
      <c r="N81" s="12"/>
      <c r="O81" s="6"/>
      <c r="P81" s="12"/>
      <c r="Q81" s="7"/>
    </row>
    <row r="82" spans="1:17" x14ac:dyDescent="0.25">
      <c r="A82" s="13"/>
      <c r="B82" s="14"/>
      <c r="C82" s="15" t="s">
        <v>8</v>
      </c>
      <c r="D82" s="16" t="s">
        <v>9</v>
      </c>
      <c r="E82" s="16" t="s">
        <v>9</v>
      </c>
      <c r="F82" s="17" t="s">
        <v>10</v>
      </c>
      <c r="G82" s="16" t="s">
        <v>11</v>
      </c>
      <c r="H82" s="16" t="s">
        <v>11</v>
      </c>
      <c r="I82" s="16" t="s">
        <v>12</v>
      </c>
      <c r="J82" s="16" t="s">
        <v>12</v>
      </c>
      <c r="K82" s="18" t="s">
        <v>13</v>
      </c>
      <c r="L82" s="19"/>
      <c r="M82" s="20" t="s">
        <v>14</v>
      </c>
      <c r="N82" s="20"/>
      <c r="O82" s="13"/>
      <c r="P82" s="20"/>
      <c r="Q82" s="14"/>
    </row>
    <row r="83" spans="1:17" x14ac:dyDescent="0.25">
      <c r="A83" s="21"/>
      <c r="B83" s="22"/>
      <c r="C83" s="23" t="s">
        <v>15</v>
      </c>
      <c r="D83" s="24" t="s">
        <v>16</v>
      </c>
      <c r="E83" s="24" t="s">
        <v>17</v>
      </c>
      <c r="F83" s="25" t="s">
        <v>9</v>
      </c>
      <c r="G83" s="24" t="s">
        <v>7</v>
      </c>
      <c r="H83" s="24" t="s">
        <v>10</v>
      </c>
      <c r="I83" s="24" t="s">
        <v>16</v>
      </c>
      <c r="J83" s="24" t="s">
        <v>18</v>
      </c>
      <c r="K83" s="26"/>
      <c r="L83" s="27"/>
      <c r="M83" s="28" t="s">
        <v>19</v>
      </c>
      <c r="N83" s="28"/>
      <c r="O83" s="29" t="s">
        <v>20</v>
      </c>
      <c r="P83" s="28"/>
      <c r="Q83" s="22"/>
    </row>
    <row r="84" spans="1:17" x14ac:dyDescent="0.25">
      <c r="A84" s="35" t="s">
        <v>21</v>
      </c>
      <c r="B84" s="35">
        <v>1</v>
      </c>
      <c r="C84" s="36">
        <f>M66</f>
        <v>0</v>
      </c>
      <c r="D84" s="37">
        <v>1</v>
      </c>
      <c r="E84" s="38"/>
      <c r="F84" s="31">
        <f>E84*1</f>
        <v>0</v>
      </c>
      <c r="G84" s="31">
        <f>C84+E84</f>
        <v>0</v>
      </c>
      <c r="H84" s="31">
        <f>G84*1</f>
        <v>0</v>
      </c>
      <c r="I84" s="33">
        <v>1.5</v>
      </c>
      <c r="J84" s="33">
        <v>0.1</v>
      </c>
      <c r="K84" s="31">
        <f>G84*1.5*0.1</f>
        <v>0</v>
      </c>
      <c r="L84" s="61"/>
      <c r="M84" s="31">
        <f>G84*0.9</f>
        <v>0</v>
      </c>
      <c r="N84" s="36"/>
      <c r="O84" s="36"/>
      <c r="P84" s="36"/>
      <c r="Q84" s="36"/>
    </row>
    <row r="85" spans="1:17" x14ac:dyDescent="0.25">
      <c r="A85" s="35"/>
      <c r="B85" s="35">
        <v>2</v>
      </c>
      <c r="C85" s="36">
        <f>M67</f>
        <v>0</v>
      </c>
      <c r="D85" s="37">
        <v>7</v>
      </c>
      <c r="E85" s="38"/>
      <c r="F85" s="37">
        <f>E85*7</f>
        <v>0</v>
      </c>
      <c r="G85" s="37">
        <f>C85+E85</f>
        <v>0</v>
      </c>
      <c r="H85" s="37">
        <f>G85*7</f>
        <v>0</v>
      </c>
      <c r="I85" s="39">
        <v>10</v>
      </c>
      <c r="J85" s="39">
        <v>0.3</v>
      </c>
      <c r="K85" s="37">
        <f>G85*10*0.3</f>
        <v>0</v>
      </c>
      <c r="L85" s="62"/>
      <c r="M85" s="37">
        <f>G85*0.7</f>
        <v>0</v>
      </c>
      <c r="N85" s="36"/>
      <c r="O85" s="36"/>
      <c r="P85" s="36">
        <f>P72</f>
        <v>46000</v>
      </c>
      <c r="Q85" s="36"/>
    </row>
    <row r="86" spans="1:17" x14ac:dyDescent="0.25">
      <c r="A86" s="35"/>
      <c r="B86" s="35">
        <v>3</v>
      </c>
      <c r="C86" s="36">
        <f>M68</f>
        <v>0</v>
      </c>
      <c r="D86" s="37">
        <v>5</v>
      </c>
      <c r="E86" s="38"/>
      <c r="F86" s="37">
        <f>E86*5</f>
        <v>0</v>
      </c>
      <c r="G86" s="37">
        <f>C86+E86</f>
        <v>0</v>
      </c>
      <c r="H86" s="37">
        <f>G86*5</f>
        <v>0</v>
      </c>
      <c r="I86" s="39">
        <v>9.5</v>
      </c>
      <c r="J86" s="39">
        <v>0.2</v>
      </c>
      <c r="K86" s="37">
        <f>G86*9.5*0.2</f>
        <v>0</v>
      </c>
      <c r="L86" s="62"/>
      <c r="M86" s="37">
        <f>G86*0.8</f>
        <v>0</v>
      </c>
      <c r="N86" s="36"/>
      <c r="O86" s="36" t="s">
        <v>22</v>
      </c>
      <c r="P86" s="36">
        <f>F90</f>
        <v>0</v>
      </c>
      <c r="Q86" s="41" t="s">
        <v>23</v>
      </c>
    </row>
    <row r="87" spans="1:17" x14ac:dyDescent="0.25">
      <c r="A87" s="35"/>
      <c r="B87" s="35">
        <v>4</v>
      </c>
      <c r="C87" s="36">
        <f>M69</f>
        <v>0</v>
      </c>
      <c r="D87" s="37">
        <v>25</v>
      </c>
      <c r="E87" s="38"/>
      <c r="F87" s="37">
        <f>E87*25</f>
        <v>0</v>
      </c>
      <c r="G87" s="37">
        <f>C87+E87</f>
        <v>0</v>
      </c>
      <c r="H87" s="37">
        <f>G87*25</f>
        <v>0</v>
      </c>
      <c r="I87" s="39">
        <v>65</v>
      </c>
      <c r="J87" s="39">
        <v>0.15</v>
      </c>
      <c r="K87" s="37">
        <f>G87*65*0.15</f>
        <v>0</v>
      </c>
      <c r="L87" s="62"/>
      <c r="M87" s="37">
        <f>G87*0.85</f>
        <v>0</v>
      </c>
      <c r="N87" s="36"/>
      <c r="O87" s="36" t="s">
        <v>24</v>
      </c>
      <c r="P87" s="36">
        <f>K90</f>
        <v>0</v>
      </c>
      <c r="Q87" s="41" t="s">
        <v>25</v>
      </c>
    </row>
    <row r="88" spans="1:17" x14ac:dyDescent="0.25">
      <c r="A88" s="35"/>
      <c r="B88" s="35">
        <v>5</v>
      </c>
      <c r="C88" s="36">
        <f>M70</f>
        <v>0</v>
      </c>
      <c r="D88" s="37">
        <v>4.5</v>
      </c>
      <c r="E88" s="38"/>
      <c r="F88" s="37">
        <f>E88*4.5</f>
        <v>0</v>
      </c>
      <c r="G88" s="37">
        <f>C88+E88</f>
        <v>0</v>
      </c>
      <c r="H88" s="37">
        <f>G88*4.5</f>
        <v>0</v>
      </c>
      <c r="I88" s="39">
        <v>5.4</v>
      </c>
      <c r="J88" s="39">
        <v>0.9</v>
      </c>
      <c r="K88" s="37">
        <f>G88*5.4*0.9</f>
        <v>0</v>
      </c>
      <c r="L88" s="62"/>
      <c r="M88" s="37">
        <f>G88*0.1</f>
        <v>0</v>
      </c>
      <c r="N88" s="36"/>
      <c r="O88" s="36" t="s">
        <v>22</v>
      </c>
      <c r="P88" s="36">
        <v>1000</v>
      </c>
      <c r="Q88" s="41" t="s">
        <v>26</v>
      </c>
    </row>
    <row r="89" spans="1:17" ht="15.75" thickBot="1" x14ac:dyDescent="0.3">
      <c r="A89" s="42"/>
      <c r="B89" s="42"/>
      <c r="C89" s="43"/>
      <c r="D89" s="43"/>
      <c r="E89" s="43"/>
      <c r="F89" s="43"/>
      <c r="G89" s="43"/>
      <c r="H89" s="43"/>
      <c r="I89" s="43"/>
      <c r="J89" s="43"/>
      <c r="K89" s="43"/>
      <c r="L89" s="44"/>
      <c r="M89" s="43"/>
      <c r="N89" s="43"/>
      <c r="O89" s="43"/>
      <c r="P89" s="43"/>
      <c r="Q89" s="43"/>
    </row>
    <row r="90" spans="1:17" ht="15.75" thickBot="1" x14ac:dyDescent="0.3">
      <c r="C90" s="45"/>
      <c r="D90" s="45"/>
      <c r="E90" s="45"/>
      <c r="F90" s="46">
        <f>SUM(F84:F88)</f>
        <v>0</v>
      </c>
      <c r="G90" s="45"/>
      <c r="H90" s="45"/>
      <c r="I90" s="45"/>
      <c r="J90" s="45"/>
      <c r="K90" s="45">
        <f>SUM(K84:K88)</f>
        <v>0</v>
      </c>
      <c r="L90" s="45"/>
      <c r="M90" s="45"/>
      <c r="N90" s="45"/>
      <c r="O90" s="47" t="s">
        <v>27</v>
      </c>
      <c r="P90" s="46">
        <f>P85-P86+P87-P88</f>
        <v>45000</v>
      </c>
      <c r="Q90" s="45"/>
    </row>
    <row r="91" spans="1:17" x14ac:dyDescent="0.25">
      <c r="C91" s="45"/>
      <c r="D91" s="45"/>
      <c r="E91" s="45"/>
      <c r="F91" s="45"/>
      <c r="G91" s="48"/>
      <c r="H91" s="63"/>
      <c r="I91" s="50"/>
      <c r="J91" s="45"/>
      <c r="K91" s="45"/>
      <c r="L91" s="45"/>
      <c r="M91" s="45"/>
      <c r="N91" s="45"/>
      <c r="O91" s="45"/>
      <c r="P91" s="45"/>
      <c r="Q91" s="45"/>
    </row>
    <row r="92" spans="1:17" x14ac:dyDescent="0.25">
      <c r="C92" s="45"/>
      <c r="D92" s="51"/>
      <c r="E92" s="45"/>
      <c r="F92" s="45"/>
      <c r="G92" s="52"/>
      <c r="H92" s="53" t="s">
        <v>28</v>
      </c>
      <c r="I92" s="54"/>
      <c r="J92" s="45"/>
      <c r="K92" s="45"/>
      <c r="L92" s="45"/>
      <c r="M92" s="45"/>
      <c r="N92" s="45"/>
      <c r="O92" s="45"/>
      <c r="P92" s="45"/>
      <c r="Q92" s="45"/>
    </row>
    <row r="93" spans="1:17" x14ac:dyDescent="0.25">
      <c r="C93" s="45"/>
      <c r="D93" s="55"/>
      <c r="E93" s="45"/>
      <c r="F93" s="45"/>
      <c r="G93" s="52"/>
      <c r="H93" s="56" t="s">
        <v>29</v>
      </c>
      <c r="I93" s="54"/>
      <c r="J93" s="45"/>
      <c r="K93" s="45"/>
      <c r="L93" s="45"/>
      <c r="M93" s="45"/>
      <c r="N93" s="45"/>
      <c r="O93" s="45"/>
      <c r="P93" s="45"/>
      <c r="Q93" s="45"/>
    </row>
    <row r="94" spans="1:17" x14ac:dyDescent="0.25">
      <c r="C94" s="45"/>
      <c r="D94" s="51"/>
      <c r="E94" s="45"/>
      <c r="F94" s="45"/>
      <c r="G94" s="52"/>
      <c r="H94" s="53" t="s">
        <v>30</v>
      </c>
      <c r="I94" s="54"/>
      <c r="J94" s="45"/>
      <c r="K94" s="45"/>
      <c r="L94" s="45"/>
      <c r="M94" s="45"/>
      <c r="N94" s="45"/>
      <c r="O94" s="45"/>
      <c r="P94" s="45"/>
      <c r="Q94" s="45"/>
    </row>
    <row r="95" spans="1:17" x14ac:dyDescent="0.25">
      <c r="C95" s="45"/>
      <c r="D95" s="45"/>
      <c r="E95" s="45"/>
      <c r="F95" s="45"/>
      <c r="G95" s="52"/>
      <c r="H95" s="57"/>
      <c r="I95" s="54"/>
      <c r="J95" s="45"/>
      <c r="K95" s="45"/>
      <c r="L95" s="45"/>
      <c r="M95" s="45"/>
      <c r="N95" s="45"/>
      <c r="O95" s="45"/>
      <c r="P95" s="45"/>
      <c r="Q95" s="45"/>
    </row>
    <row r="96" spans="1:17" x14ac:dyDescent="0.25">
      <c r="C96" s="45"/>
      <c r="D96" s="45"/>
      <c r="E96" s="45"/>
      <c r="F96" s="45"/>
      <c r="G96" s="58"/>
      <c r="H96" s="59"/>
      <c r="I96" s="60"/>
      <c r="J96" s="45"/>
      <c r="K96" s="45"/>
      <c r="L96" s="45"/>
      <c r="M96" s="45"/>
      <c r="N96" s="45"/>
      <c r="O96" s="45"/>
      <c r="P96" s="45"/>
      <c r="Q96" s="45"/>
    </row>
    <row r="97" spans="2:17" x14ac:dyDescent="0.25"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</row>
    <row r="98" spans="2:17" x14ac:dyDescent="0.25">
      <c r="B98" s="3" t="s">
        <v>32</v>
      </c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</row>
    <row r="99" spans="2:17" ht="15" customHeight="1" x14ac:dyDescent="0.25">
      <c r="C99" s="45"/>
      <c r="D99" s="66" t="s">
        <v>33</v>
      </c>
      <c r="E99" s="67"/>
      <c r="F99" s="68"/>
      <c r="G99" s="69">
        <f>P90</f>
        <v>45000</v>
      </c>
      <c r="H99" s="45"/>
      <c r="I99" s="45"/>
      <c r="J99" s="45"/>
      <c r="K99" s="45"/>
      <c r="L99" s="45"/>
      <c r="M99" s="45"/>
      <c r="N99" s="45"/>
      <c r="O99" s="45"/>
      <c r="P99" s="45"/>
      <c r="Q99" s="45"/>
    </row>
    <row r="100" spans="2:17" ht="15" customHeight="1" thickBot="1" x14ac:dyDescent="0.3">
      <c r="C100" s="45"/>
      <c r="D100" s="66" t="s">
        <v>34</v>
      </c>
      <c r="E100" s="67"/>
      <c r="F100" s="68"/>
      <c r="G100" s="70">
        <f>M100</f>
        <v>0</v>
      </c>
      <c r="H100" s="45"/>
      <c r="I100" s="45"/>
      <c r="J100" s="45"/>
      <c r="K100" s="45"/>
      <c r="L100" s="45"/>
      <c r="M100" s="71">
        <f>M84*1+M85*7+M86*5+M87*25+M88*4.5</f>
        <v>0</v>
      </c>
      <c r="N100" s="45"/>
      <c r="O100" s="45"/>
      <c r="P100" s="45"/>
      <c r="Q100" s="45"/>
    </row>
    <row r="101" spans="2:17" ht="15" customHeight="1" x14ac:dyDescent="0.25">
      <c r="C101" s="45"/>
      <c r="D101" s="66" t="s">
        <v>35</v>
      </c>
      <c r="E101" s="67"/>
      <c r="F101" s="68"/>
      <c r="G101" s="72">
        <v>50000</v>
      </c>
      <c r="H101" s="45"/>
      <c r="I101" s="45"/>
      <c r="J101" s="45"/>
      <c r="K101" s="45"/>
      <c r="L101" s="45"/>
      <c r="M101" s="45"/>
      <c r="N101" s="45"/>
      <c r="O101" s="45"/>
      <c r="P101" s="45"/>
      <c r="Q101" s="45"/>
    </row>
    <row r="102" spans="2:17" ht="15" customHeight="1" x14ac:dyDescent="0.25">
      <c r="C102" s="45"/>
      <c r="D102" s="66"/>
      <c r="E102" s="67"/>
      <c r="F102" s="68"/>
      <c r="G102" s="69"/>
      <c r="H102" s="45"/>
      <c r="I102" s="45"/>
      <c r="J102" s="45"/>
      <c r="K102" s="45"/>
      <c r="L102" s="45"/>
      <c r="M102" s="45"/>
      <c r="N102" s="45"/>
      <c r="O102" s="45"/>
      <c r="P102" s="45"/>
      <c r="Q102" s="45"/>
    </row>
    <row r="103" spans="2:17" ht="15" customHeight="1" x14ac:dyDescent="0.25">
      <c r="C103" s="45"/>
      <c r="D103" s="66" t="s">
        <v>36</v>
      </c>
      <c r="E103" s="67"/>
      <c r="F103" s="68"/>
      <c r="G103" s="69">
        <f>G99+G100-G101</f>
        <v>-5000</v>
      </c>
      <c r="H103" s="45"/>
      <c r="I103" s="45"/>
      <c r="J103" s="45"/>
      <c r="K103" s="45"/>
      <c r="L103" s="45"/>
      <c r="M103" s="45"/>
      <c r="N103" s="45"/>
      <c r="O103" s="45"/>
      <c r="P103" s="45"/>
      <c r="Q103" s="45"/>
    </row>
    <row r="104" spans="2:17" ht="15" customHeight="1" thickBot="1" x14ac:dyDescent="0.3">
      <c r="C104" s="45"/>
      <c r="D104" s="73" t="s">
        <v>37</v>
      </c>
      <c r="E104" s="73"/>
      <c r="F104" s="73"/>
      <c r="G104" s="74"/>
      <c r="H104" s="45"/>
      <c r="I104" s="45"/>
      <c r="J104" s="45"/>
      <c r="K104" s="45"/>
      <c r="L104" s="45"/>
      <c r="M104" s="45"/>
      <c r="N104" s="45"/>
      <c r="O104" s="45"/>
      <c r="P104" s="45"/>
      <c r="Q104" s="45"/>
    </row>
    <row r="105" spans="2:17" ht="15" customHeight="1" x14ac:dyDescent="0.25">
      <c r="C105" s="45"/>
      <c r="D105" s="66"/>
      <c r="E105" s="67"/>
      <c r="F105" s="68"/>
      <c r="G105" s="75"/>
      <c r="H105" s="45"/>
      <c r="I105" s="45"/>
      <c r="J105" s="45"/>
      <c r="K105" s="45"/>
      <c r="L105" s="45"/>
      <c r="M105" s="45"/>
      <c r="N105" s="45"/>
      <c r="O105" s="45"/>
      <c r="P105" s="45"/>
      <c r="Q105" s="45"/>
    </row>
    <row r="106" spans="2:17" ht="15" customHeight="1" x14ac:dyDescent="0.25">
      <c r="C106" s="45"/>
      <c r="D106" s="66" t="s">
        <v>38</v>
      </c>
      <c r="E106" s="67"/>
      <c r="F106" s="68"/>
      <c r="G106" s="69">
        <f>G103-G104</f>
        <v>-5000</v>
      </c>
      <c r="H106" s="45"/>
      <c r="I106" s="45"/>
      <c r="J106" s="45"/>
      <c r="K106" s="45"/>
      <c r="L106" s="45"/>
      <c r="M106" s="45"/>
      <c r="N106" s="45"/>
      <c r="O106" s="45"/>
      <c r="P106" s="45"/>
      <c r="Q106" s="45"/>
    </row>
    <row r="107" spans="2:17" x14ac:dyDescent="0.25"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</row>
  </sheetData>
  <sheetProtection password="CDE4" sheet="1" objects="1" scenarios="1" selectLockedCells="1"/>
  <mergeCells count="1">
    <mergeCell ref="A1:Q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Zuidgeest, D.</dc:creator>
  <cp:lastModifiedBy>Vermeulen, H.</cp:lastModifiedBy>
  <dcterms:created xsi:type="dcterms:W3CDTF">2013-09-24T10:03:59Z</dcterms:created>
  <dcterms:modified xsi:type="dcterms:W3CDTF">2015-10-02T08:47:44Z</dcterms:modified>
</cp:coreProperties>
</file>